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05" windowWidth="20115" windowHeight="7230"/>
  </bookViews>
  <sheets>
    <sheet name="قائمة المركز المالي" sheetId="1" r:id="rId1"/>
  </sheets>
  <externalReferences>
    <externalReference r:id="rId2"/>
    <externalReference r:id="rId3"/>
  </externalReferences>
  <calcPr calcId="125725"/>
</workbook>
</file>

<file path=xl/calcChain.xml><?xml version="1.0" encoding="utf-8"?>
<calcChain xmlns="http://schemas.openxmlformats.org/spreadsheetml/2006/main">
  <c r="P37" i="1"/>
  <c r="P39" s="1"/>
  <c r="O37"/>
  <c r="O39" s="1"/>
  <c r="N37"/>
  <c r="M37"/>
  <c r="L37"/>
  <c r="K37"/>
  <c r="J37"/>
  <c r="J39" s="1"/>
  <c r="H37"/>
  <c r="H39" s="1"/>
  <c r="G37"/>
  <c r="G39" s="1"/>
  <c r="F37"/>
  <c r="F39" s="1"/>
  <c r="E37"/>
  <c r="E39" s="1"/>
  <c r="D37"/>
  <c r="D39" s="1"/>
  <c r="C37"/>
  <c r="C39" s="1"/>
  <c r="B37"/>
  <c r="B39" s="1"/>
  <c r="Q36"/>
  <c r="I36"/>
  <c r="I35"/>
  <c r="I34"/>
  <c r="Q32"/>
  <c r="I32"/>
  <c r="I37" s="1"/>
  <c r="P29"/>
  <c r="O29"/>
  <c r="N29"/>
  <c r="N39" s="1"/>
  <c r="M29"/>
  <c r="M39" s="1"/>
  <c r="L29"/>
  <c r="L39" s="1"/>
  <c r="K29"/>
  <c r="K39" s="1"/>
  <c r="J29"/>
  <c r="H29"/>
  <c r="G29"/>
  <c r="F29"/>
  <c r="E29"/>
  <c r="D29"/>
  <c r="C29"/>
  <c r="B29"/>
  <c r="Q28"/>
  <c r="I28"/>
  <c r="Q27"/>
  <c r="I27"/>
  <c r="Q26"/>
  <c r="Q25"/>
  <c r="I25"/>
  <c r="Q24"/>
  <c r="I24"/>
  <c r="I29" s="1"/>
  <c r="P19"/>
  <c r="P21" s="1"/>
  <c r="O19"/>
  <c r="O21" s="1"/>
  <c r="N19"/>
  <c r="M19"/>
  <c r="L19"/>
  <c r="K19"/>
  <c r="J19"/>
  <c r="J21" s="1"/>
  <c r="H19"/>
  <c r="H21" s="1"/>
  <c r="G19"/>
  <c r="G21" s="1"/>
  <c r="F19"/>
  <c r="F21" s="1"/>
  <c r="C19"/>
  <c r="C21" s="1"/>
  <c r="B18"/>
  <c r="B19" s="1"/>
  <c r="B21" s="1"/>
  <c r="E17"/>
  <c r="E19" s="1"/>
  <c r="E21" s="1"/>
  <c r="D17"/>
  <c r="D19" s="1"/>
  <c r="D21" s="1"/>
  <c r="Q15"/>
  <c r="I15"/>
  <c r="Q14"/>
  <c r="I14"/>
  <c r="Q13"/>
  <c r="I13"/>
  <c r="Q12"/>
  <c r="I12"/>
  <c r="I19" s="1"/>
  <c r="P9"/>
  <c r="O9"/>
  <c r="N9"/>
  <c r="N21" s="1"/>
  <c r="M9"/>
  <c r="M21" s="1"/>
  <c r="L9"/>
  <c r="L21" s="1"/>
  <c r="K9"/>
  <c r="K21" s="1"/>
  <c r="J9"/>
  <c r="H9"/>
  <c r="G9"/>
  <c r="F9"/>
  <c r="E9"/>
  <c r="D9"/>
  <c r="C9"/>
  <c r="Q8"/>
  <c r="I8"/>
  <c r="Q7"/>
  <c r="I7"/>
  <c r="I9" s="1"/>
  <c r="I21" l="1"/>
  <c r="L41"/>
  <c r="N41"/>
  <c r="E41"/>
  <c r="G41"/>
  <c r="J41"/>
  <c r="P41"/>
  <c r="K41"/>
  <c r="M41"/>
  <c r="I39"/>
  <c r="I41" s="1"/>
  <c r="F41"/>
  <c r="H41"/>
  <c r="O41"/>
</calcChain>
</file>

<file path=xl/sharedStrings.xml><?xml version="1.0" encoding="utf-8"?>
<sst xmlns="http://schemas.openxmlformats.org/spreadsheetml/2006/main" count="113" uniqueCount="51">
  <si>
    <t>الشركة الأهلية للنقل</t>
  </si>
  <si>
    <t>قائمة المركز المالي</t>
  </si>
  <si>
    <t>Statement of Financial Position</t>
  </si>
  <si>
    <t>البيان</t>
  </si>
  <si>
    <t>الموجودات:</t>
  </si>
  <si>
    <t>Assets</t>
  </si>
  <si>
    <t xml:space="preserve"> الموجودات الثابتة:</t>
  </si>
  <si>
    <t>Fixed Assets</t>
  </si>
  <si>
    <t>صافي الموجودات الثابتة</t>
  </si>
  <si>
    <t xml:space="preserve">استثمارات في أوراق مالية </t>
  </si>
  <si>
    <t xml:space="preserve">اجمالي الموجودات الثابتة </t>
  </si>
  <si>
    <t>Total Fixed Assets</t>
  </si>
  <si>
    <t xml:space="preserve">:الموجودات المتداولة </t>
  </si>
  <si>
    <t>Current Assets</t>
  </si>
  <si>
    <t xml:space="preserve">المخزون السلعي </t>
  </si>
  <si>
    <t xml:space="preserve">مدينون </t>
  </si>
  <si>
    <t xml:space="preserve">مصروفات مدفوعة مقدما </t>
  </si>
  <si>
    <t>-</t>
  </si>
  <si>
    <t xml:space="preserve">نقد في الصندوق ولدى المصارف </t>
  </si>
  <si>
    <t>واردات مستحقة</t>
  </si>
  <si>
    <t>حسابات مستحقة</t>
  </si>
  <si>
    <t xml:space="preserve">موجودات اخرى </t>
  </si>
  <si>
    <t>Others Assets</t>
  </si>
  <si>
    <t xml:space="preserve">اجمالي الموجودات المتداولة </t>
  </si>
  <si>
    <t>Total Current Assets</t>
  </si>
  <si>
    <t xml:space="preserve">اجمالي الموجودات </t>
  </si>
  <si>
    <t>Total Assets</t>
  </si>
  <si>
    <t xml:space="preserve">:حقوق المساهمين </t>
  </si>
  <si>
    <t>Equity</t>
  </si>
  <si>
    <t>رأس المال المكتتب به والمدفوع</t>
  </si>
  <si>
    <t xml:space="preserve">احتياطي قانوني </t>
  </si>
  <si>
    <t xml:space="preserve">احتياطي اختياري </t>
  </si>
  <si>
    <t>أرباح محتجزة غير قابلة للتوزيع</t>
  </si>
  <si>
    <t xml:space="preserve">أرباح (خسائر) مرحلة </t>
  </si>
  <si>
    <t xml:space="preserve">اجمالي حقوق المساهمين </t>
  </si>
  <si>
    <t>Total Equity</t>
  </si>
  <si>
    <t xml:space="preserve">: المطاليب المتداولة </t>
  </si>
  <si>
    <t>Current Liabilities</t>
  </si>
  <si>
    <t>قروض مؤقتة</t>
  </si>
  <si>
    <t xml:space="preserve">دائنون </t>
  </si>
  <si>
    <t>Accounts payable</t>
  </si>
  <si>
    <t xml:space="preserve">مخصص ضريبة الدخل </t>
  </si>
  <si>
    <t xml:space="preserve">                       -</t>
  </si>
  <si>
    <t>Provision for income tax</t>
  </si>
  <si>
    <t xml:space="preserve">مصروفات مستحقة </t>
  </si>
  <si>
    <t>Accrued Expenses</t>
  </si>
  <si>
    <t xml:space="preserve">مطلوبات أخرى </t>
  </si>
  <si>
    <t xml:space="preserve">اجمالي المطاليب المتداولة </t>
  </si>
  <si>
    <t>Total Current Liabilities</t>
  </si>
  <si>
    <t>اجمالي المطلوبات وحقوق الملكية</t>
  </si>
  <si>
    <t>Total Liabilities and Equity</t>
  </si>
</sst>
</file>

<file path=xl/styles.xml><?xml version="1.0" encoding="utf-8"?>
<styleSheet xmlns="http://schemas.openxmlformats.org/spreadsheetml/2006/main">
  <numFmts count="4">
    <numFmt numFmtId="164" formatCode="_(* #,##0.00_);_(* \(#,##0.00\);_(* &quot;-&quot;??_);_(@_)"/>
    <numFmt numFmtId="165" formatCode="_(* #,##0_);_(* \(#,##0\);_(* &quot;-&quot;??_);_(@_)"/>
    <numFmt numFmtId="166" formatCode="_(* #,##0_);_(* \(#,##0\);_(* &quot;-&quot;_);_(@_)"/>
    <numFmt numFmtId="167" formatCode="_-* #,##0.00_-;\-* #,##0.00_-;_-* &quot;-&quot;??_-;_-@_-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scheme val="minor"/>
    </font>
    <font>
      <b/>
      <sz val="14"/>
      <color rgb="FFFF0000"/>
      <name val="Arabic Transparent"/>
      <charset val="178"/>
    </font>
    <font>
      <b/>
      <sz val="13"/>
      <color theme="1"/>
      <name val="Arabic Transparent"/>
      <charset val="178"/>
    </font>
    <font>
      <b/>
      <sz val="14"/>
      <color theme="1"/>
      <name val="Arabic Transparent"/>
      <charset val="178"/>
    </font>
    <font>
      <b/>
      <sz val="14"/>
      <color theme="0"/>
      <name val="Arabic Transparent"/>
      <charset val="178"/>
    </font>
    <font>
      <sz val="11"/>
      <color theme="1"/>
      <name val="Arabic Transparent"/>
      <charset val="178"/>
    </font>
    <font>
      <b/>
      <sz val="13"/>
      <color theme="0"/>
      <name val="Arabic Transparent"/>
      <charset val="178"/>
    </font>
    <font>
      <b/>
      <u/>
      <sz val="13"/>
      <color theme="1"/>
      <name val="Arabic Transparent"/>
      <charset val="178"/>
    </font>
    <font>
      <sz val="13"/>
      <color theme="1"/>
      <name val="Arabic Transparent"/>
      <charset val="178"/>
    </font>
    <font>
      <u val="singleAccounting"/>
      <sz val="13"/>
      <color theme="1"/>
      <name val="Arabic Transparent"/>
      <charset val="178"/>
    </font>
    <font>
      <sz val="12"/>
      <color rgb="FF222222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3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0">
    <xf numFmtId="0" fontId="0" fillId="0" borderId="0"/>
    <xf numFmtId="16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</cellStyleXfs>
  <cellXfs count="44">
    <xf numFmtId="0" fontId="0" fillId="0" borderId="0" xfId="0"/>
    <xf numFmtId="0" fontId="3" fillId="0" borderId="0" xfId="0" applyFont="1" applyFill="1" applyAlignment="1">
      <alignment horizontal="right" vertical="center"/>
    </xf>
    <xf numFmtId="0" fontId="4" fillId="0" borderId="0" xfId="0" applyFont="1" applyFill="1" applyAlignment="1"/>
    <xf numFmtId="0" fontId="4" fillId="0" borderId="0" xfId="0" applyFont="1" applyFill="1" applyAlignment="1">
      <alignment horizontal="center"/>
    </xf>
    <xf numFmtId="0" fontId="5" fillId="0" borderId="0" xfId="0" applyFont="1" applyFill="1" applyAlignment="1"/>
    <xf numFmtId="0" fontId="6" fillId="2" borderId="0" xfId="0" applyFont="1" applyFill="1" applyBorder="1" applyAlignment="1">
      <alignment horizontal="right" vertical="center"/>
    </xf>
    <xf numFmtId="0" fontId="6" fillId="2" borderId="0" xfId="0" applyFont="1" applyFill="1" applyBorder="1" applyAlignment="1">
      <alignment horizontal="left" vertical="center"/>
    </xf>
    <xf numFmtId="0" fontId="7" fillId="0" borderId="0" xfId="0" applyFont="1"/>
    <xf numFmtId="0" fontId="7" fillId="0" borderId="0" xfId="0" applyFont="1" applyAlignment="1">
      <alignment horizontal="center"/>
    </xf>
    <xf numFmtId="0" fontId="8" fillId="3" borderId="1" xfId="0" applyFont="1" applyFill="1" applyBorder="1" applyAlignment="1">
      <alignment horizontal="right" vertical="center"/>
    </xf>
    <xf numFmtId="0" fontId="8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left" vertical="center"/>
    </xf>
    <xf numFmtId="0" fontId="9" fillId="0" borderId="2" xfId="0" applyFont="1" applyBorder="1"/>
    <xf numFmtId="0" fontId="9" fillId="0" borderId="2" xfId="0" applyFont="1" applyBorder="1" applyAlignment="1">
      <alignment horizontal="center"/>
    </xf>
    <xf numFmtId="0" fontId="10" fillId="0" borderId="2" xfId="0" applyFont="1" applyBorder="1" applyAlignment="1">
      <alignment horizontal="right"/>
    </xf>
    <xf numFmtId="0" fontId="9" fillId="0" borderId="3" xfId="0" applyFont="1" applyBorder="1" applyAlignment="1">
      <alignment horizontal="right"/>
    </xf>
    <xf numFmtId="0" fontId="9" fillId="0" borderId="3" xfId="0" applyFont="1" applyBorder="1"/>
    <xf numFmtId="0" fontId="9" fillId="0" borderId="3" xfId="0" applyFont="1" applyBorder="1" applyAlignment="1">
      <alignment horizontal="center"/>
    </xf>
    <xf numFmtId="0" fontId="4" fillId="0" borderId="3" xfId="0" applyFont="1" applyBorder="1" applyAlignment="1">
      <alignment horizontal="right"/>
    </xf>
    <xf numFmtId="0" fontId="10" fillId="0" borderId="3" xfId="0" applyFont="1" applyBorder="1" applyAlignment="1">
      <alignment horizontal="right"/>
    </xf>
    <xf numFmtId="165" fontId="10" fillId="0" borderId="3" xfId="1" applyNumberFormat="1" applyFont="1" applyBorder="1"/>
    <xf numFmtId="165" fontId="10" fillId="0" borderId="3" xfId="1" applyNumberFormat="1" applyFont="1" applyBorder="1" applyAlignment="1">
      <alignment horizontal="right"/>
    </xf>
    <xf numFmtId="37" fontId="10" fillId="0" borderId="3" xfId="0" applyNumberFormat="1" applyFont="1" applyBorder="1" applyAlignment="1">
      <alignment horizontal="right"/>
    </xf>
    <xf numFmtId="0" fontId="10" fillId="0" borderId="3" xfId="0" applyFont="1" applyBorder="1"/>
    <xf numFmtId="165" fontId="11" fillId="0" borderId="3" xfId="1" applyNumberFormat="1" applyFont="1" applyFill="1" applyBorder="1" applyAlignment="1">
      <alignment horizontal="right"/>
    </xf>
    <xf numFmtId="166" fontId="11" fillId="0" borderId="3" xfId="2" applyFont="1" applyFill="1" applyBorder="1" applyAlignment="1">
      <alignment horizontal="right"/>
    </xf>
    <xf numFmtId="0" fontId="8" fillId="3" borderId="3" xfId="0" applyFont="1" applyFill="1" applyBorder="1" applyAlignment="1">
      <alignment horizontal="right" vertical="center"/>
    </xf>
    <xf numFmtId="166" fontId="8" fillId="3" borderId="3" xfId="2" applyNumberFormat="1" applyFont="1" applyFill="1" applyBorder="1" applyAlignment="1">
      <alignment horizontal="center"/>
    </xf>
    <xf numFmtId="166" fontId="8" fillId="3" borderId="3" xfId="2" applyNumberFormat="1" applyFont="1" applyFill="1" applyBorder="1" applyAlignment="1">
      <alignment horizontal="right"/>
    </xf>
    <xf numFmtId="0" fontId="8" fillId="3" borderId="3" xfId="0" applyFont="1" applyFill="1" applyBorder="1" applyAlignment="1">
      <alignment horizontal="left" vertical="center"/>
    </xf>
    <xf numFmtId="0" fontId="10" fillId="0" borderId="3" xfId="0" applyFont="1" applyBorder="1" applyAlignment="1">
      <alignment horizontal="center"/>
    </xf>
    <xf numFmtId="37" fontId="4" fillId="0" borderId="3" xfId="0" applyNumberFormat="1" applyFont="1" applyBorder="1" applyAlignment="1">
      <alignment horizontal="right"/>
    </xf>
    <xf numFmtId="37" fontId="10" fillId="0" borderId="3" xfId="2" applyNumberFormat="1" applyFont="1" applyFill="1" applyBorder="1" applyAlignment="1">
      <alignment horizontal="right"/>
    </xf>
    <xf numFmtId="37" fontId="10" fillId="0" borderId="3" xfId="0" applyNumberFormat="1" applyFont="1" applyBorder="1" applyAlignment="1">
      <alignment horizontal="center"/>
    </xf>
    <xf numFmtId="0" fontId="4" fillId="0" borderId="3" xfId="0" applyFont="1" applyBorder="1"/>
    <xf numFmtId="0" fontId="4" fillId="0" borderId="3" xfId="0" applyFont="1" applyBorder="1" applyAlignment="1">
      <alignment horizontal="center"/>
    </xf>
    <xf numFmtId="37" fontId="9" fillId="0" borderId="3" xfId="0" applyNumberFormat="1" applyFont="1" applyBorder="1" applyAlignment="1">
      <alignment horizontal="right"/>
    </xf>
    <xf numFmtId="0" fontId="12" fillId="0" borderId="3" xfId="0" applyFont="1" applyBorder="1" applyAlignment="1"/>
    <xf numFmtId="37" fontId="0" fillId="0" borderId="0" xfId="0" applyNumberFormat="1"/>
    <xf numFmtId="0" fontId="8" fillId="3" borderId="4" xfId="0" applyFont="1" applyFill="1" applyBorder="1" applyAlignment="1">
      <alignment horizontal="right" vertical="center"/>
    </xf>
    <xf numFmtId="166" fontId="8" fillId="3" borderId="4" xfId="2" applyNumberFormat="1" applyFont="1" applyFill="1" applyBorder="1" applyAlignment="1">
      <alignment horizontal="right"/>
    </xf>
    <xf numFmtId="0" fontId="8" fillId="3" borderId="4" xfId="0" applyFont="1" applyFill="1" applyBorder="1" applyAlignment="1">
      <alignment horizontal="left" vertical="center"/>
    </xf>
    <xf numFmtId="166" fontId="0" fillId="0" borderId="0" xfId="0" applyNumberFormat="1"/>
    <xf numFmtId="0" fontId="0" fillId="0" borderId="0" xfId="0" applyAlignment="1">
      <alignment horizontal="center"/>
    </xf>
  </cellXfs>
  <cellStyles count="10">
    <cellStyle name="Comma" xfId="1" builtinId="3"/>
    <cellStyle name="Comma [0]" xfId="2" builtinId="6"/>
    <cellStyle name="Comma 2" xfId="3"/>
    <cellStyle name="Comma 3" xfId="4"/>
    <cellStyle name="Normal" xfId="0" builtinId="0"/>
    <cellStyle name="Normal 2" xfId="5"/>
    <cellStyle name="Normal 3" xfId="6"/>
    <cellStyle name="Normal 4" xfId="7"/>
    <cellStyle name="Normal 5" xfId="8"/>
    <cellStyle name="Normal 6" xfId="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ublic\&#1583;&#1585;&#1575;&#1587;&#1575;&#1578;\&#1583;&#1604;&#1610;&#1604;%20&#1575;&#1604;&#1588;&#1585;&#1603;&#1575;&#1578;%20&#1575;&#1604;&#1606;&#1607;&#1575;&#1574;&#1610;%20&#1604;&#1593;&#1575;&#1605;%202015\Osama\AHT\&#1575;&#1604;&#1582;&#1578;&#1575;&#1605;&#1610;&#1577;%20201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ublic\&#1583;&#1585;&#1575;&#1587;&#1575;&#1578;\&#1583;&#1604;&#1610;&#1604;%20&#1575;&#1604;&#1588;&#1585;&#1603;&#1575;&#1578;%20&#1575;&#1604;&#1606;&#1607;&#1575;&#1574;&#1610;%20&#1604;&#1593;&#1575;&#1605;%202015\Osama\AHT\financial%20statements%2031_12_2014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مركز مالي"/>
      <sheetName val="قائمة الدخل"/>
      <sheetName val="تدفقات"/>
      <sheetName val="حقوق المساهمين"/>
      <sheetName val="اهتلاكات"/>
    </sheetNames>
    <sheetDataSet>
      <sheetData sheetId="0" refreshError="1">
        <row r="9">
          <cell r="D9">
            <v>223823355</v>
          </cell>
        </row>
        <row r="10">
          <cell r="D10">
            <v>5000000</v>
          </cell>
        </row>
        <row r="13">
          <cell r="D13">
            <v>63714706</v>
          </cell>
        </row>
        <row r="14">
          <cell r="D14">
            <v>17908619</v>
          </cell>
        </row>
        <row r="16">
          <cell r="D16">
            <v>159468</v>
          </cell>
        </row>
        <row r="17">
          <cell r="D17">
            <v>47989395</v>
          </cell>
        </row>
        <row r="22">
          <cell r="D22">
            <v>200000000</v>
          </cell>
        </row>
        <row r="23">
          <cell r="D23">
            <v>66886811</v>
          </cell>
        </row>
        <row r="27">
          <cell r="D27">
            <v>0</v>
          </cell>
        </row>
        <row r="28">
          <cell r="D28">
            <v>48661650</v>
          </cell>
        </row>
        <row r="32">
          <cell r="D32">
            <v>8883467</v>
          </cell>
        </row>
        <row r="33">
          <cell r="D33">
            <v>6037956</v>
          </cell>
        </row>
        <row r="34">
          <cell r="D34">
            <v>4288698</v>
          </cell>
        </row>
        <row r="35">
          <cell r="D35">
            <v>23836961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inancial center"/>
      <sheetName val="Income Statement"/>
      <sheetName val="cash flows"/>
      <sheetName val="shareholders' equity"/>
    </sheetNames>
    <sheetDataSet>
      <sheetData sheetId="0">
        <row r="9">
          <cell r="A9" t="str">
            <v xml:space="preserve">Fixed assets, net </v>
          </cell>
        </row>
        <row r="10">
          <cell r="A10" t="str">
            <v xml:space="preserve">Investment securities </v>
          </cell>
        </row>
        <row r="13">
          <cell r="A13" t="str">
            <v>Inventory of spare parts and tires</v>
          </cell>
        </row>
        <row r="14">
          <cell r="A14" t="str">
            <v xml:space="preserve">Accounts Recievable </v>
          </cell>
        </row>
        <row r="16">
          <cell r="A16" t="str">
            <v>Accrued Revenues</v>
          </cell>
        </row>
        <row r="17">
          <cell r="A17" t="str">
            <v xml:space="preserve">Cash in hand and at banks </v>
          </cell>
        </row>
        <row r="22">
          <cell r="A22" t="str">
            <v>Subscribed capital and paid</v>
          </cell>
        </row>
        <row r="23">
          <cell r="A23" t="str">
            <v xml:space="preserve">Legal reserve </v>
          </cell>
        </row>
        <row r="24">
          <cell r="A24" t="str">
            <v>Voluntary reserve</v>
          </cell>
        </row>
        <row r="27">
          <cell r="A27" t="str">
            <v xml:space="preserve">Gains (losses) rounded </v>
          </cell>
        </row>
        <row r="28">
          <cell r="A28" t="str">
            <v xml:space="preserve">Profit (loss) for the period </v>
          </cell>
        </row>
        <row r="33">
          <cell r="A33" t="str">
            <v>Temporary loans</v>
          </cell>
        </row>
        <row r="35">
          <cell r="A35" t="str">
            <v xml:space="preserve">Other liabilities </v>
          </cell>
        </row>
      </sheetData>
      <sheetData sheetId="1">
        <row r="8">
          <cell r="A8" t="str">
            <v xml:space="preserve">Imports of passenger and parcels and remittances 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5"/>
  <sheetViews>
    <sheetView rightToLeft="1" tabSelected="1" topLeftCell="A22" zoomScale="95" zoomScaleNormal="95" workbookViewId="0">
      <selection activeCell="D16" sqref="D16"/>
    </sheetView>
  </sheetViews>
  <sheetFormatPr defaultRowHeight="15"/>
  <cols>
    <col min="1" max="1" width="32.28515625" customWidth="1"/>
    <col min="2" max="2" width="18.5703125" customWidth="1"/>
    <col min="3" max="3" width="19.85546875" bestFit="1" customWidth="1"/>
    <col min="4" max="4" width="16.85546875" customWidth="1"/>
    <col min="5" max="6" width="19.140625" customWidth="1"/>
    <col min="7" max="7" width="19" style="43" customWidth="1"/>
    <col min="8" max="8" width="18.7109375" customWidth="1"/>
    <col min="9" max="11" width="19.85546875" bestFit="1" customWidth="1"/>
    <col min="12" max="12" width="20" bestFit="1" customWidth="1"/>
    <col min="13" max="15" width="19.85546875" bestFit="1" customWidth="1"/>
    <col min="16" max="16" width="17.140625" bestFit="1" customWidth="1"/>
    <col min="17" max="17" width="43.85546875" customWidth="1"/>
    <col min="19" max="19" width="11.85546875" bestFit="1" customWidth="1"/>
  </cols>
  <sheetData>
    <row r="1" spans="1:17" ht="18">
      <c r="A1" s="1" t="s">
        <v>0</v>
      </c>
      <c r="B1" s="2"/>
      <c r="C1" s="2"/>
      <c r="D1" s="2"/>
      <c r="E1" s="2"/>
      <c r="F1" s="2"/>
      <c r="G1" s="3"/>
      <c r="H1" s="2"/>
      <c r="I1" s="2"/>
      <c r="J1" s="2"/>
      <c r="K1" s="4"/>
      <c r="L1" s="4"/>
      <c r="M1" s="4"/>
      <c r="N1" s="4"/>
      <c r="O1" s="4"/>
      <c r="P1" s="4"/>
    </row>
    <row r="2" spans="1:17" ht="18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6" t="s">
        <v>2</v>
      </c>
    </row>
    <row r="3" spans="1:17">
      <c r="A3" s="7"/>
      <c r="B3" s="7"/>
      <c r="C3" s="7"/>
      <c r="D3" s="7"/>
      <c r="E3" s="7"/>
      <c r="F3" s="7"/>
      <c r="G3" s="8"/>
      <c r="H3" s="7"/>
      <c r="I3" s="7"/>
      <c r="J3" s="7"/>
      <c r="K3" s="7"/>
      <c r="L3" s="7"/>
      <c r="M3" s="7"/>
      <c r="N3" s="7"/>
      <c r="O3" s="7"/>
      <c r="P3" s="7"/>
    </row>
    <row r="4" spans="1:17" ht="16.5">
      <c r="A4" s="9" t="s">
        <v>3</v>
      </c>
      <c r="B4" s="10">
        <v>2021</v>
      </c>
      <c r="C4" s="10">
        <v>2020</v>
      </c>
      <c r="D4" s="10">
        <v>2019</v>
      </c>
      <c r="E4" s="10">
        <v>2018</v>
      </c>
      <c r="F4" s="10">
        <v>2017</v>
      </c>
      <c r="G4" s="10">
        <v>2016</v>
      </c>
      <c r="H4" s="10">
        <v>2015</v>
      </c>
      <c r="I4" s="10">
        <v>2014</v>
      </c>
      <c r="J4" s="10">
        <v>2013</v>
      </c>
      <c r="K4" s="10">
        <v>2012</v>
      </c>
      <c r="L4" s="10">
        <v>2011</v>
      </c>
      <c r="M4" s="10">
        <v>2010</v>
      </c>
      <c r="N4" s="10">
        <v>2009</v>
      </c>
      <c r="O4" s="10">
        <v>2008</v>
      </c>
      <c r="P4" s="10">
        <v>2007</v>
      </c>
      <c r="Q4" s="11" t="s">
        <v>2</v>
      </c>
    </row>
    <row r="5" spans="1:17" ht="16.5">
      <c r="A5" s="12" t="s">
        <v>4</v>
      </c>
      <c r="B5" s="12"/>
      <c r="C5" s="12"/>
      <c r="D5" s="12"/>
      <c r="E5" s="12"/>
      <c r="F5" s="12"/>
      <c r="G5" s="13"/>
      <c r="H5" s="12"/>
      <c r="I5" s="12"/>
      <c r="J5" s="12"/>
      <c r="K5" s="14"/>
      <c r="L5" s="14"/>
      <c r="M5" s="14"/>
      <c r="N5" s="14"/>
      <c r="O5" s="14"/>
      <c r="P5" s="14"/>
      <c r="Q5" s="12" t="s">
        <v>5</v>
      </c>
    </row>
    <row r="6" spans="1:17" ht="16.5">
      <c r="A6" s="15" t="s">
        <v>6</v>
      </c>
      <c r="B6" s="16"/>
      <c r="C6" s="16"/>
      <c r="D6" s="16"/>
      <c r="E6" s="16"/>
      <c r="F6" s="16"/>
      <c r="G6" s="17"/>
      <c r="H6" s="16"/>
      <c r="I6" s="16"/>
      <c r="J6" s="16"/>
      <c r="K6" s="18"/>
      <c r="L6" s="18"/>
      <c r="M6" s="18"/>
      <c r="N6" s="18"/>
      <c r="O6" s="18"/>
      <c r="P6" s="18"/>
      <c r="Q6" s="16" t="s">
        <v>7</v>
      </c>
    </row>
    <row r="7" spans="1:17" ht="16.5">
      <c r="A7" s="19" t="s">
        <v>8</v>
      </c>
      <c r="B7" s="20">
        <v>494001950</v>
      </c>
      <c r="C7" s="20">
        <v>291284013</v>
      </c>
      <c r="D7" s="20">
        <v>155229175</v>
      </c>
      <c r="E7" s="21">
        <v>131781260</v>
      </c>
      <c r="F7" s="21">
        <v>137738487</v>
      </c>
      <c r="G7" s="21">
        <v>165788930</v>
      </c>
      <c r="H7" s="21">
        <v>198197626</v>
      </c>
      <c r="I7" s="21">
        <f>'[1]مركز مالي'!$D$9</f>
        <v>223823355</v>
      </c>
      <c r="J7" s="21">
        <v>264030815</v>
      </c>
      <c r="K7" s="21">
        <v>306759713</v>
      </c>
      <c r="L7" s="21">
        <v>350572955</v>
      </c>
      <c r="M7" s="21">
        <v>328877254</v>
      </c>
      <c r="N7" s="21">
        <v>365093589</v>
      </c>
      <c r="O7" s="21">
        <v>405271383</v>
      </c>
      <c r="P7" s="22">
        <v>325764197</v>
      </c>
      <c r="Q7" s="23" t="str">
        <f>'[2]financial center'!$A$9</f>
        <v xml:space="preserve">Fixed assets, net </v>
      </c>
    </row>
    <row r="8" spans="1:17" ht="18.75">
      <c r="A8" s="19" t="s">
        <v>9</v>
      </c>
      <c r="B8" s="24">
        <v>2000000</v>
      </c>
      <c r="C8" s="24">
        <v>5000000</v>
      </c>
      <c r="D8" s="24">
        <v>5000000</v>
      </c>
      <c r="E8" s="24">
        <v>5000000</v>
      </c>
      <c r="F8" s="24">
        <v>5000000</v>
      </c>
      <c r="G8" s="24">
        <v>5000000</v>
      </c>
      <c r="H8" s="24">
        <v>5000000</v>
      </c>
      <c r="I8" s="24">
        <f>'[1]مركز مالي'!$D$10</f>
        <v>5000000</v>
      </c>
      <c r="J8" s="24">
        <v>5000000</v>
      </c>
      <c r="K8" s="24">
        <v>5000000</v>
      </c>
      <c r="L8" s="24">
        <v>5000000</v>
      </c>
      <c r="M8" s="24">
        <v>5000000</v>
      </c>
      <c r="N8" s="24">
        <v>5000000</v>
      </c>
      <c r="O8" s="24">
        <v>30000000</v>
      </c>
      <c r="P8" s="25">
        <v>28500000</v>
      </c>
      <c r="Q8" s="23" t="str">
        <f>'[2]financial center'!$A$10</f>
        <v xml:space="preserve">Investment securities </v>
      </c>
    </row>
    <row r="9" spans="1:17" ht="16.5">
      <c r="A9" s="26" t="s">
        <v>10</v>
      </c>
      <c r="B9" s="27">
        <v>514001950</v>
      </c>
      <c r="C9" s="27">
        <f t="shared" ref="C9:N9" si="0">C7+C8</f>
        <v>296284013</v>
      </c>
      <c r="D9" s="27">
        <f t="shared" si="0"/>
        <v>160229175</v>
      </c>
      <c r="E9" s="27">
        <f t="shared" si="0"/>
        <v>136781260</v>
      </c>
      <c r="F9" s="27">
        <f t="shared" si="0"/>
        <v>142738487</v>
      </c>
      <c r="G9" s="27">
        <f t="shared" si="0"/>
        <v>170788930</v>
      </c>
      <c r="H9" s="28">
        <f t="shared" si="0"/>
        <v>203197626</v>
      </c>
      <c r="I9" s="28">
        <f t="shared" si="0"/>
        <v>228823355</v>
      </c>
      <c r="J9" s="28">
        <f t="shared" si="0"/>
        <v>269030815</v>
      </c>
      <c r="K9" s="28">
        <f t="shared" si="0"/>
        <v>311759713</v>
      </c>
      <c r="L9" s="28">
        <f t="shared" si="0"/>
        <v>355572955</v>
      </c>
      <c r="M9" s="28">
        <f t="shared" si="0"/>
        <v>333877254</v>
      </c>
      <c r="N9" s="28">
        <f t="shared" si="0"/>
        <v>370093589</v>
      </c>
      <c r="O9" s="28">
        <f>SUM(O7:O8)</f>
        <v>435271383</v>
      </c>
      <c r="P9" s="28">
        <f>SUM(P7:P8)</f>
        <v>354264197</v>
      </c>
      <c r="Q9" s="29" t="s">
        <v>11</v>
      </c>
    </row>
    <row r="10" spans="1:17" ht="16.5">
      <c r="A10" s="19"/>
      <c r="B10" s="23"/>
      <c r="C10" s="23"/>
      <c r="D10" s="23"/>
      <c r="E10" s="30"/>
      <c r="F10" s="30"/>
      <c r="G10" s="30"/>
      <c r="H10" s="22"/>
      <c r="I10" s="22"/>
      <c r="J10" s="22"/>
      <c r="K10" s="22"/>
      <c r="L10" s="22"/>
      <c r="M10" s="22"/>
      <c r="N10" s="22"/>
      <c r="O10" s="22"/>
      <c r="P10" s="22"/>
      <c r="Q10" s="23"/>
    </row>
    <row r="11" spans="1:17" ht="16.5">
      <c r="A11" s="15" t="s">
        <v>12</v>
      </c>
      <c r="B11" s="16"/>
      <c r="C11" s="17"/>
      <c r="D11" s="17"/>
      <c r="E11" s="17"/>
      <c r="F11" s="17"/>
      <c r="G11" s="17"/>
      <c r="H11" s="22"/>
      <c r="I11" s="22"/>
      <c r="J11" s="22"/>
      <c r="K11" s="31"/>
      <c r="L11" s="31"/>
      <c r="M11" s="31"/>
      <c r="N11" s="31"/>
      <c r="O11" s="31"/>
      <c r="P11" s="31"/>
      <c r="Q11" s="16" t="s">
        <v>13</v>
      </c>
    </row>
    <row r="12" spans="1:17" ht="16.5">
      <c r="A12" s="19" t="s">
        <v>14</v>
      </c>
      <c r="B12" s="22">
        <v>522286229</v>
      </c>
      <c r="C12" s="22">
        <v>332536836</v>
      </c>
      <c r="D12" s="22">
        <v>212838020</v>
      </c>
      <c r="E12" s="22">
        <v>175857344</v>
      </c>
      <c r="F12" s="22">
        <v>132658035</v>
      </c>
      <c r="G12" s="22">
        <v>82696010</v>
      </c>
      <c r="H12" s="22">
        <v>78149632</v>
      </c>
      <c r="I12" s="22">
        <f>'[1]مركز مالي'!$D$13</f>
        <v>63714706</v>
      </c>
      <c r="J12" s="22">
        <v>31992465</v>
      </c>
      <c r="K12" s="32">
        <v>21602401</v>
      </c>
      <c r="L12" s="32">
        <v>26199236</v>
      </c>
      <c r="M12" s="32">
        <v>26639198</v>
      </c>
      <c r="N12" s="32">
        <v>27236836</v>
      </c>
      <c r="O12" s="32">
        <v>27929261</v>
      </c>
      <c r="P12" s="32">
        <v>27668103</v>
      </c>
      <c r="Q12" s="23" t="str">
        <f>'[2]financial center'!A13</f>
        <v>Inventory of spare parts and tires</v>
      </c>
    </row>
    <row r="13" spans="1:17" ht="16.5">
      <c r="A13" s="19" t="s">
        <v>15</v>
      </c>
      <c r="B13" s="22">
        <v>109505848</v>
      </c>
      <c r="C13" s="22">
        <v>28090675</v>
      </c>
      <c r="D13" s="22">
        <v>49168569</v>
      </c>
      <c r="E13" s="22">
        <v>16550057</v>
      </c>
      <c r="F13" s="22">
        <v>23109896</v>
      </c>
      <c r="G13" s="22">
        <v>23356407</v>
      </c>
      <c r="H13" s="22">
        <v>24117881</v>
      </c>
      <c r="I13" s="22">
        <f>'[1]مركز مالي'!$D$14</f>
        <v>17908619</v>
      </c>
      <c r="J13" s="22">
        <v>14756364</v>
      </c>
      <c r="K13" s="22">
        <v>4702288</v>
      </c>
      <c r="L13" s="22">
        <v>3562793</v>
      </c>
      <c r="M13" s="22">
        <v>19892565</v>
      </c>
      <c r="N13" s="22">
        <v>3420628</v>
      </c>
      <c r="O13" s="22">
        <v>5865169</v>
      </c>
      <c r="P13" s="22">
        <v>8633692</v>
      </c>
      <c r="Q13" s="23" t="str">
        <f>'[2]financial center'!A14</f>
        <v xml:space="preserve">Accounts Recievable </v>
      </c>
    </row>
    <row r="14" spans="1:17" ht="16.5">
      <c r="A14" s="19" t="s">
        <v>16</v>
      </c>
      <c r="B14" s="33" t="s">
        <v>17</v>
      </c>
      <c r="C14" s="33" t="s">
        <v>17</v>
      </c>
      <c r="D14" s="33" t="s">
        <v>17</v>
      </c>
      <c r="E14" s="33" t="s">
        <v>17</v>
      </c>
      <c r="F14" s="33" t="s">
        <v>17</v>
      </c>
      <c r="G14" s="33" t="s">
        <v>17</v>
      </c>
      <c r="H14" s="22">
        <v>4390000</v>
      </c>
      <c r="I14" s="22">
        <f>'[1]مركز مالي'!$D$16</f>
        <v>159468</v>
      </c>
      <c r="J14" s="22" t="s">
        <v>17</v>
      </c>
      <c r="K14" s="22">
        <v>1050000</v>
      </c>
      <c r="L14" s="22">
        <v>165000</v>
      </c>
      <c r="M14" s="22">
        <v>1164000</v>
      </c>
      <c r="N14" s="22">
        <v>1975000</v>
      </c>
      <c r="O14" s="22">
        <v>400000</v>
      </c>
      <c r="P14" s="22">
        <v>2469155</v>
      </c>
      <c r="Q14" s="23" t="str">
        <f>'[2]financial center'!A16</f>
        <v>Accrued Revenues</v>
      </c>
    </row>
    <row r="15" spans="1:17" ht="16.5">
      <c r="A15" s="19" t="s">
        <v>18</v>
      </c>
      <c r="B15" s="22">
        <v>927748074</v>
      </c>
      <c r="C15" s="22">
        <v>439635249</v>
      </c>
      <c r="D15" s="22">
        <v>502851425</v>
      </c>
      <c r="E15" s="22">
        <v>189419811</v>
      </c>
      <c r="F15" s="22">
        <v>72752092</v>
      </c>
      <c r="G15" s="22">
        <v>34851600</v>
      </c>
      <c r="H15" s="22">
        <v>31933043</v>
      </c>
      <c r="I15" s="22">
        <f>'[1]مركز مالي'!$D$17</f>
        <v>47989395</v>
      </c>
      <c r="J15" s="22">
        <v>3623203</v>
      </c>
      <c r="K15" s="22">
        <v>7478181</v>
      </c>
      <c r="L15" s="22">
        <v>3513191</v>
      </c>
      <c r="M15" s="22">
        <v>15273778</v>
      </c>
      <c r="N15" s="22">
        <v>19325921</v>
      </c>
      <c r="O15" s="22">
        <v>1529800</v>
      </c>
      <c r="P15" s="22">
        <v>11124058</v>
      </c>
      <c r="Q15" s="23" t="str">
        <f>'[2]financial center'!A17</f>
        <v xml:space="preserve">Cash in hand and at banks </v>
      </c>
    </row>
    <row r="16" spans="1:17" ht="16.5">
      <c r="A16" s="19" t="s">
        <v>19</v>
      </c>
      <c r="B16" s="22" t="s">
        <v>17</v>
      </c>
      <c r="C16" s="22" t="s">
        <v>17</v>
      </c>
      <c r="D16" s="22" t="s">
        <v>17</v>
      </c>
      <c r="E16" s="22">
        <v>1150000</v>
      </c>
      <c r="F16" s="22">
        <v>10000000</v>
      </c>
      <c r="G16" s="22" t="s">
        <v>17</v>
      </c>
      <c r="H16" s="22" t="s">
        <v>17</v>
      </c>
      <c r="I16" s="22" t="s">
        <v>17</v>
      </c>
      <c r="J16" s="22" t="s">
        <v>17</v>
      </c>
      <c r="K16" s="22" t="s">
        <v>17</v>
      </c>
      <c r="L16" s="22" t="s">
        <v>17</v>
      </c>
      <c r="M16" s="22" t="s">
        <v>17</v>
      </c>
      <c r="N16" s="22" t="s">
        <v>17</v>
      </c>
      <c r="O16" s="22" t="s">
        <v>17</v>
      </c>
      <c r="P16" s="22" t="s">
        <v>17</v>
      </c>
      <c r="Q16" s="23"/>
    </row>
    <row r="17" spans="1:17" ht="16.5">
      <c r="A17" s="19" t="s">
        <v>20</v>
      </c>
      <c r="B17" s="22"/>
      <c r="C17" s="22">
        <v>78084875</v>
      </c>
      <c r="D17" s="22">
        <f>4350000+32011054</f>
        <v>36361054</v>
      </c>
      <c r="E17" s="22">
        <f>3454600+8550000</f>
        <v>12004600</v>
      </c>
      <c r="F17" s="22">
        <v>4880000</v>
      </c>
      <c r="G17" s="22" t="s">
        <v>17</v>
      </c>
      <c r="H17" s="22" t="s">
        <v>17</v>
      </c>
      <c r="I17" s="22" t="s">
        <v>17</v>
      </c>
      <c r="J17" s="22" t="s">
        <v>17</v>
      </c>
      <c r="K17" s="22" t="s">
        <v>17</v>
      </c>
      <c r="L17" s="22" t="s">
        <v>17</v>
      </c>
      <c r="M17" s="22" t="s">
        <v>17</v>
      </c>
      <c r="N17" s="22" t="s">
        <v>17</v>
      </c>
      <c r="O17" s="22" t="s">
        <v>17</v>
      </c>
      <c r="P17" s="22" t="s">
        <v>17</v>
      </c>
      <c r="Q17" s="23"/>
    </row>
    <row r="18" spans="1:17" ht="18.75">
      <c r="A18" s="19" t="s">
        <v>21</v>
      </c>
      <c r="B18" s="25">
        <f>56259413+234718085</f>
        <v>290977498</v>
      </c>
      <c r="C18" s="25">
        <v>0</v>
      </c>
      <c r="D18" s="25" t="s">
        <v>17</v>
      </c>
      <c r="E18" s="25" t="s">
        <v>17</v>
      </c>
      <c r="F18" s="25" t="s">
        <v>17</v>
      </c>
      <c r="G18" s="25" t="s">
        <v>17</v>
      </c>
      <c r="H18" s="25" t="s">
        <v>17</v>
      </c>
      <c r="I18" s="25" t="s">
        <v>17</v>
      </c>
      <c r="J18" s="25" t="s">
        <v>17</v>
      </c>
      <c r="K18" s="25">
        <v>0</v>
      </c>
      <c r="L18" s="25">
        <v>0</v>
      </c>
      <c r="M18" s="25">
        <v>0</v>
      </c>
      <c r="N18" s="25">
        <v>115000</v>
      </c>
      <c r="O18" s="25">
        <v>1750835</v>
      </c>
      <c r="P18" s="25">
        <v>2500000</v>
      </c>
      <c r="Q18" s="23" t="s">
        <v>22</v>
      </c>
    </row>
    <row r="19" spans="1:17" ht="16.5">
      <c r="A19" s="26" t="s">
        <v>23</v>
      </c>
      <c r="B19" s="28">
        <f>SUM(B12:B18)</f>
        <v>1850517649</v>
      </c>
      <c r="C19" s="28">
        <f t="shared" ref="C19:J19" si="1">SUM(C12:C18)</f>
        <v>878347635</v>
      </c>
      <c r="D19" s="28">
        <f t="shared" si="1"/>
        <v>801219068</v>
      </c>
      <c r="E19" s="28">
        <f t="shared" si="1"/>
        <v>394981812</v>
      </c>
      <c r="F19" s="28">
        <f t="shared" si="1"/>
        <v>243400023</v>
      </c>
      <c r="G19" s="28">
        <f t="shared" si="1"/>
        <v>140904017</v>
      </c>
      <c r="H19" s="28">
        <f t="shared" si="1"/>
        <v>138590556</v>
      </c>
      <c r="I19" s="28">
        <f t="shared" si="1"/>
        <v>129772188</v>
      </c>
      <c r="J19" s="28">
        <f t="shared" si="1"/>
        <v>50372032</v>
      </c>
      <c r="K19" s="28">
        <f>K12+K13+K14+K15</f>
        <v>34832870</v>
      </c>
      <c r="L19" s="28">
        <f>SUM(L12:L18)</f>
        <v>33440220</v>
      </c>
      <c r="M19" s="28">
        <f>SUM(M12:M18)</f>
        <v>62969541</v>
      </c>
      <c r="N19" s="28">
        <f>SUM(N12:N18)</f>
        <v>52073385</v>
      </c>
      <c r="O19" s="28">
        <f>SUM(O12:O18)</f>
        <v>37475065</v>
      </c>
      <c r="P19" s="28">
        <f>SUM(P12:P18)</f>
        <v>52395008</v>
      </c>
      <c r="Q19" s="29" t="s">
        <v>24</v>
      </c>
    </row>
    <row r="20" spans="1:17" ht="16.5">
      <c r="A20" s="34"/>
      <c r="B20" s="34"/>
      <c r="C20" s="34"/>
      <c r="D20" s="34"/>
      <c r="E20" s="35"/>
      <c r="F20" s="35"/>
      <c r="G20" s="35"/>
      <c r="H20" s="22"/>
      <c r="I20" s="22"/>
      <c r="J20" s="22"/>
      <c r="K20" s="31"/>
      <c r="L20" s="31"/>
      <c r="M20" s="31"/>
      <c r="N20" s="31"/>
      <c r="O20" s="31"/>
      <c r="P20" s="31"/>
      <c r="Q20" s="34"/>
    </row>
    <row r="21" spans="1:17" ht="16.5">
      <c r="A21" s="26" t="s">
        <v>25</v>
      </c>
      <c r="B21" s="28">
        <f t="shared" ref="B21:J21" si="2">B19+B9</f>
        <v>2364519599</v>
      </c>
      <c r="C21" s="28">
        <f t="shared" si="2"/>
        <v>1174631648</v>
      </c>
      <c r="D21" s="28">
        <f t="shared" si="2"/>
        <v>961448243</v>
      </c>
      <c r="E21" s="28">
        <f t="shared" si="2"/>
        <v>531763072</v>
      </c>
      <c r="F21" s="28">
        <f t="shared" si="2"/>
        <v>386138510</v>
      </c>
      <c r="G21" s="28">
        <f t="shared" si="2"/>
        <v>311692947</v>
      </c>
      <c r="H21" s="28">
        <f t="shared" si="2"/>
        <v>341788182</v>
      </c>
      <c r="I21" s="28">
        <f t="shared" si="2"/>
        <v>358595543</v>
      </c>
      <c r="J21" s="28">
        <f t="shared" si="2"/>
        <v>319402847</v>
      </c>
      <c r="K21" s="28">
        <f>K9+K19</f>
        <v>346592583</v>
      </c>
      <c r="L21" s="28">
        <f>L9+L19</f>
        <v>389013175</v>
      </c>
      <c r="M21" s="28">
        <f>M9+M19</f>
        <v>396846795</v>
      </c>
      <c r="N21" s="28">
        <f>N9+N19</f>
        <v>422166974</v>
      </c>
      <c r="O21" s="28">
        <f>SUM(O19,O9)</f>
        <v>472746448</v>
      </c>
      <c r="P21" s="28">
        <f>SUM(P19,P9)</f>
        <v>406659205</v>
      </c>
      <c r="Q21" s="29" t="s">
        <v>26</v>
      </c>
    </row>
    <row r="22" spans="1:17" ht="16.5">
      <c r="A22" s="23"/>
      <c r="B22" s="23"/>
      <c r="C22" s="23"/>
      <c r="D22" s="23"/>
      <c r="E22" s="30"/>
      <c r="F22" s="30"/>
      <c r="G22" s="30"/>
      <c r="H22" s="22"/>
      <c r="I22" s="22"/>
      <c r="J22" s="22"/>
      <c r="K22" s="22"/>
      <c r="L22" s="22"/>
      <c r="M22" s="22"/>
      <c r="N22" s="22"/>
      <c r="O22" s="22"/>
      <c r="P22" s="22"/>
      <c r="Q22" s="23"/>
    </row>
    <row r="23" spans="1:17" ht="16.5">
      <c r="A23" s="16" t="s">
        <v>27</v>
      </c>
      <c r="B23" s="16"/>
      <c r="C23" s="16"/>
      <c r="D23" s="16"/>
      <c r="E23" s="17"/>
      <c r="F23" s="17"/>
      <c r="G23" s="17"/>
      <c r="H23" s="22"/>
      <c r="I23" s="22"/>
      <c r="J23" s="22"/>
      <c r="K23" s="36"/>
      <c r="L23" s="36"/>
      <c r="M23" s="36"/>
      <c r="N23" s="36"/>
      <c r="O23" s="36"/>
      <c r="P23" s="36"/>
      <c r="Q23" s="16" t="s">
        <v>28</v>
      </c>
    </row>
    <row r="24" spans="1:17" ht="16.5">
      <c r="A24" s="23" t="s">
        <v>29</v>
      </c>
      <c r="B24" s="32">
        <v>200000000</v>
      </c>
      <c r="C24" s="32">
        <v>200000000</v>
      </c>
      <c r="D24" s="32">
        <v>200000000</v>
      </c>
      <c r="E24" s="32">
        <v>200000000</v>
      </c>
      <c r="F24" s="32">
        <v>200000000</v>
      </c>
      <c r="G24" s="32">
        <v>200000000</v>
      </c>
      <c r="H24" s="32">
        <v>200000000</v>
      </c>
      <c r="I24" s="32">
        <f>'[1]مركز مالي'!$D$22</f>
        <v>200000000</v>
      </c>
      <c r="J24" s="32">
        <v>200000000</v>
      </c>
      <c r="K24" s="32">
        <v>200000000</v>
      </c>
      <c r="L24" s="32">
        <v>200000000</v>
      </c>
      <c r="M24" s="32">
        <v>200000000</v>
      </c>
      <c r="N24" s="32">
        <v>200000000</v>
      </c>
      <c r="O24" s="32">
        <v>200000000</v>
      </c>
      <c r="P24" s="32">
        <v>200000000</v>
      </c>
      <c r="Q24" s="23" t="str">
        <f>'[2]financial center'!$A$22</f>
        <v>Subscribed capital and paid</v>
      </c>
    </row>
    <row r="25" spans="1:17" ht="16.5">
      <c r="A25" s="23" t="s">
        <v>30</v>
      </c>
      <c r="B25" s="32">
        <v>133906285</v>
      </c>
      <c r="C25" s="32">
        <v>103778154</v>
      </c>
      <c r="D25" s="32">
        <v>70353790</v>
      </c>
      <c r="E25" s="32">
        <v>57373492</v>
      </c>
      <c r="F25" s="32">
        <v>57373492</v>
      </c>
      <c r="G25" s="32">
        <v>66886811</v>
      </c>
      <c r="H25" s="32">
        <v>66886811</v>
      </c>
      <c r="I25" s="32">
        <f>'[1]مركز مالي'!$D$23</f>
        <v>66886811</v>
      </c>
      <c r="J25" s="32">
        <v>66886811</v>
      </c>
      <c r="K25" s="32">
        <v>66886811</v>
      </c>
      <c r="L25" s="32">
        <v>66886811</v>
      </c>
      <c r="M25" s="32">
        <v>66886811</v>
      </c>
      <c r="N25" s="32">
        <v>62091585</v>
      </c>
      <c r="O25" s="32">
        <v>56198953</v>
      </c>
      <c r="P25" s="32">
        <v>52634089</v>
      </c>
      <c r="Q25" s="37" t="str">
        <f>'[2]financial center'!$A$23</f>
        <v xml:space="preserve">Legal reserve </v>
      </c>
    </row>
    <row r="26" spans="1:17" ht="16.5">
      <c r="A26" s="23" t="s">
        <v>31</v>
      </c>
      <c r="B26" s="32">
        <v>109179988</v>
      </c>
      <c r="C26" s="32">
        <v>107231681</v>
      </c>
      <c r="D26" s="32">
        <v>40382953</v>
      </c>
      <c r="E26" s="32">
        <v>2631267</v>
      </c>
      <c r="F26" s="32" t="s">
        <v>17</v>
      </c>
      <c r="G26" s="32" t="s">
        <v>17</v>
      </c>
      <c r="H26" s="32">
        <v>15261650</v>
      </c>
      <c r="I26" s="32" t="s">
        <v>17</v>
      </c>
      <c r="J26" s="32">
        <v>807897</v>
      </c>
      <c r="K26" s="32">
        <v>807897</v>
      </c>
      <c r="L26" s="32">
        <v>807897</v>
      </c>
      <c r="M26" s="32">
        <v>807897</v>
      </c>
      <c r="N26" s="32">
        <v>807897</v>
      </c>
      <c r="O26" s="32">
        <v>807897</v>
      </c>
      <c r="P26" s="32">
        <v>470930</v>
      </c>
      <c r="Q26" s="37" t="str">
        <f>'[2]financial center'!$A$24</f>
        <v>Voluntary reserve</v>
      </c>
    </row>
    <row r="27" spans="1:17" ht="16.5">
      <c r="A27" s="23" t="s">
        <v>32</v>
      </c>
      <c r="B27" s="22">
        <v>111720927</v>
      </c>
      <c r="C27" s="22">
        <v>111720927</v>
      </c>
      <c r="D27" s="22" t="s">
        <v>17</v>
      </c>
      <c r="E27" s="22" t="s">
        <v>17</v>
      </c>
      <c r="F27" s="22" t="s">
        <v>17</v>
      </c>
      <c r="G27" s="22" t="s">
        <v>17</v>
      </c>
      <c r="H27" s="22" t="s">
        <v>17</v>
      </c>
      <c r="I27" s="22">
        <f>'[1]مركز مالي'!$D$28</f>
        <v>48661650</v>
      </c>
      <c r="J27" s="22" t="s">
        <v>17</v>
      </c>
      <c r="K27" s="22">
        <v>14400405</v>
      </c>
      <c r="L27" s="22">
        <v>24116646</v>
      </c>
      <c r="M27" s="22">
        <v>23117460</v>
      </c>
      <c r="N27" s="22">
        <v>12083774</v>
      </c>
      <c r="O27" s="22">
        <v>4076595</v>
      </c>
      <c r="P27" s="22">
        <v>4361560</v>
      </c>
      <c r="Q27" s="37" t="str">
        <f>'[2]financial center'!$A$28</f>
        <v xml:space="preserve">Profit (loss) for the period </v>
      </c>
    </row>
    <row r="28" spans="1:17" ht="18.75">
      <c r="A28" s="23" t="s">
        <v>33</v>
      </c>
      <c r="B28" s="25">
        <v>1056085682</v>
      </c>
      <c r="C28" s="25">
        <v>301281313</v>
      </c>
      <c r="D28" s="25">
        <v>334243639</v>
      </c>
      <c r="E28" s="25">
        <v>129802984</v>
      </c>
      <c r="F28" s="25">
        <v>56561267</v>
      </c>
      <c r="G28" s="25">
        <v>486681</v>
      </c>
      <c r="H28" s="25">
        <v>8301917</v>
      </c>
      <c r="I28" s="25">
        <f>'[1]مركز مالي'!$D$27</f>
        <v>0</v>
      </c>
      <c r="J28" s="25">
        <v>19685773</v>
      </c>
      <c r="K28" s="25">
        <v>-27426695</v>
      </c>
      <c r="L28" s="25">
        <v>-9716241</v>
      </c>
      <c r="M28" s="25">
        <v>43157036</v>
      </c>
      <c r="N28" s="25">
        <v>53033686</v>
      </c>
      <c r="O28" s="25">
        <v>32083775</v>
      </c>
      <c r="P28" s="25">
        <v>36336968</v>
      </c>
      <c r="Q28" s="23" t="str">
        <f>'[2]financial center'!$A$27</f>
        <v xml:space="preserve">Gains (losses) rounded </v>
      </c>
    </row>
    <row r="29" spans="1:17" ht="16.5">
      <c r="A29" s="26" t="s">
        <v>34</v>
      </c>
      <c r="B29" s="28">
        <f t="shared" ref="B29:J29" si="3">SUM(B24:B28)</f>
        <v>1610892882</v>
      </c>
      <c r="C29" s="28">
        <f t="shared" si="3"/>
        <v>824012075</v>
      </c>
      <c r="D29" s="28">
        <f t="shared" si="3"/>
        <v>644980382</v>
      </c>
      <c r="E29" s="28">
        <f t="shared" si="3"/>
        <v>389807743</v>
      </c>
      <c r="F29" s="28">
        <f t="shared" si="3"/>
        <v>313934759</v>
      </c>
      <c r="G29" s="28">
        <f t="shared" si="3"/>
        <v>267373492</v>
      </c>
      <c r="H29" s="28">
        <f t="shared" si="3"/>
        <v>290450378</v>
      </c>
      <c r="I29" s="28">
        <f t="shared" si="3"/>
        <v>315548461</v>
      </c>
      <c r="J29" s="28">
        <f t="shared" si="3"/>
        <v>287380481</v>
      </c>
      <c r="K29" s="28">
        <f>K24+K25+K26+K27+K28</f>
        <v>254668418</v>
      </c>
      <c r="L29" s="28">
        <f>SUM(L24:L28)</f>
        <v>282095113</v>
      </c>
      <c r="M29" s="28">
        <f>SUM(M24:M28)</f>
        <v>333969204</v>
      </c>
      <c r="N29" s="28">
        <f>SUM(N24:N28)</f>
        <v>328016942</v>
      </c>
      <c r="O29" s="28">
        <f>SUM(O24:O28)</f>
        <v>293167220</v>
      </c>
      <c r="P29" s="28">
        <f>SUM(P24:P28)</f>
        <v>293803547</v>
      </c>
      <c r="Q29" s="29" t="s">
        <v>35</v>
      </c>
    </row>
    <row r="30" spans="1:17" ht="16.5">
      <c r="A30" s="23"/>
      <c r="B30" s="30"/>
      <c r="C30" s="30"/>
      <c r="D30" s="30"/>
      <c r="E30" s="30"/>
      <c r="F30" s="30"/>
      <c r="G30" s="30"/>
      <c r="H30" s="22"/>
      <c r="I30" s="22"/>
      <c r="J30" s="22"/>
      <c r="K30" s="22"/>
      <c r="L30" s="22"/>
      <c r="M30" s="22"/>
      <c r="N30" s="22"/>
      <c r="O30" s="22"/>
      <c r="P30" s="22"/>
      <c r="Q30" s="23"/>
    </row>
    <row r="31" spans="1:17" ht="16.5">
      <c r="A31" s="16" t="s">
        <v>36</v>
      </c>
      <c r="B31" s="22"/>
      <c r="C31" s="22"/>
      <c r="D31" s="22"/>
      <c r="E31" s="22"/>
      <c r="F31" s="22"/>
      <c r="G31" s="22"/>
      <c r="H31" s="22"/>
      <c r="I31" s="22"/>
      <c r="J31" s="22"/>
      <c r="K31" s="36"/>
      <c r="L31" s="36"/>
      <c r="M31" s="36"/>
      <c r="N31" s="36"/>
      <c r="O31" s="36"/>
      <c r="P31" s="36"/>
      <c r="Q31" s="16" t="s">
        <v>37</v>
      </c>
    </row>
    <row r="32" spans="1:17" ht="16.5">
      <c r="A32" s="23" t="s">
        <v>38</v>
      </c>
      <c r="B32" s="22"/>
      <c r="C32" s="22" t="s">
        <v>17</v>
      </c>
      <c r="D32" s="22" t="s">
        <v>17</v>
      </c>
      <c r="E32" s="22" t="s">
        <v>17</v>
      </c>
      <c r="F32" s="22" t="s">
        <v>17</v>
      </c>
      <c r="G32" s="22" t="s">
        <v>17</v>
      </c>
      <c r="H32" s="22">
        <v>1659489</v>
      </c>
      <c r="I32" s="22">
        <f>'[1]مركز مالي'!$D$33</f>
        <v>6037956</v>
      </c>
      <c r="J32" s="22">
        <v>10566423</v>
      </c>
      <c r="K32" s="22">
        <v>31000000</v>
      </c>
      <c r="L32" s="22">
        <v>35000000</v>
      </c>
      <c r="M32" s="22">
        <v>8000000</v>
      </c>
      <c r="N32" s="22">
        <v>23500000</v>
      </c>
      <c r="O32" s="22">
        <v>72500000</v>
      </c>
      <c r="P32" s="22">
        <v>39000000</v>
      </c>
      <c r="Q32" s="37" t="str">
        <f>'[2]financial center'!$A$33</f>
        <v>Temporary loans</v>
      </c>
    </row>
    <row r="33" spans="1:19" ht="16.5">
      <c r="A33" s="23" t="s">
        <v>39</v>
      </c>
      <c r="B33" s="22"/>
      <c r="C33" s="22" t="s">
        <v>17</v>
      </c>
      <c r="D33" s="22" t="s">
        <v>17</v>
      </c>
      <c r="E33" s="22" t="s">
        <v>17</v>
      </c>
      <c r="F33" s="22" t="s">
        <v>17</v>
      </c>
      <c r="G33" s="22" t="s">
        <v>17</v>
      </c>
      <c r="H33" s="22" t="s">
        <v>17</v>
      </c>
      <c r="I33" s="22" t="s">
        <v>17</v>
      </c>
      <c r="J33" s="22" t="s">
        <v>17</v>
      </c>
      <c r="K33" s="22">
        <v>6281159</v>
      </c>
      <c r="L33" s="22">
        <v>6568848</v>
      </c>
      <c r="M33" s="22" t="s">
        <v>17</v>
      </c>
      <c r="N33" s="22">
        <v>38989940</v>
      </c>
      <c r="O33" s="22">
        <v>81182200</v>
      </c>
      <c r="P33" s="22">
        <v>48802000</v>
      </c>
      <c r="Q33" s="37" t="s">
        <v>40</v>
      </c>
      <c r="S33" s="38"/>
    </row>
    <row r="34" spans="1:19" ht="16.5">
      <c r="A34" s="23" t="s">
        <v>41</v>
      </c>
      <c r="B34" s="22">
        <v>204046376</v>
      </c>
      <c r="C34" s="22">
        <v>65356979</v>
      </c>
      <c r="D34" s="22">
        <v>68828136</v>
      </c>
      <c r="E34" s="22">
        <v>26729138</v>
      </c>
      <c r="F34" s="22">
        <v>12052204</v>
      </c>
      <c r="G34" s="22">
        <v>693225</v>
      </c>
      <c r="H34" s="22">
        <v>1969378</v>
      </c>
      <c r="I34" s="22">
        <f>'[1]مركز مالي'!$D$32</f>
        <v>8883467</v>
      </c>
      <c r="J34" s="22" t="s">
        <v>17</v>
      </c>
      <c r="K34" s="22" t="s">
        <v>17</v>
      </c>
      <c r="L34" s="22" t="s">
        <v>42</v>
      </c>
      <c r="M34" s="22">
        <v>5583457</v>
      </c>
      <c r="N34" s="22">
        <v>5181634</v>
      </c>
      <c r="O34" s="22">
        <v>2450066</v>
      </c>
      <c r="P34" s="22">
        <v>4100526</v>
      </c>
      <c r="Q34" s="37" t="s">
        <v>43</v>
      </c>
    </row>
    <row r="35" spans="1:19" ht="16.5">
      <c r="A35" s="23" t="s">
        <v>44</v>
      </c>
      <c r="B35" s="22">
        <v>234259712</v>
      </c>
      <c r="C35" s="22">
        <v>68067882</v>
      </c>
      <c r="D35" s="22">
        <v>38175017</v>
      </c>
      <c r="E35" s="22">
        <v>36394582</v>
      </c>
      <c r="F35" s="22">
        <v>14703320</v>
      </c>
      <c r="G35" s="22">
        <v>2216965</v>
      </c>
      <c r="H35" s="22">
        <v>6200808</v>
      </c>
      <c r="I35" s="22">
        <f>'[1]مركز مالي'!$D$34</f>
        <v>4288698</v>
      </c>
      <c r="J35" s="22">
        <v>3697192</v>
      </c>
      <c r="K35" s="22">
        <v>13711031</v>
      </c>
      <c r="L35" s="22">
        <v>2453485</v>
      </c>
      <c r="M35" s="22">
        <v>8711393</v>
      </c>
      <c r="N35" s="22">
        <v>11606035</v>
      </c>
      <c r="O35" s="22">
        <v>7254046</v>
      </c>
      <c r="P35" s="22">
        <v>2808620</v>
      </c>
      <c r="Q35" s="37" t="s">
        <v>45</v>
      </c>
    </row>
    <row r="36" spans="1:19" ht="18.75">
      <c r="A36" s="23" t="s">
        <v>46</v>
      </c>
      <c r="B36" s="25">
        <v>315320629</v>
      </c>
      <c r="C36" s="25">
        <v>217194712</v>
      </c>
      <c r="D36" s="25">
        <v>209464708</v>
      </c>
      <c r="E36" s="25">
        <v>78831609</v>
      </c>
      <c r="F36" s="25">
        <v>45448227</v>
      </c>
      <c r="G36" s="25">
        <v>41409265</v>
      </c>
      <c r="H36" s="25">
        <v>41508129</v>
      </c>
      <c r="I36" s="25">
        <f>'[1]مركز مالي'!$D$35</f>
        <v>23836961</v>
      </c>
      <c r="J36" s="25">
        <v>17758751</v>
      </c>
      <c r="K36" s="25">
        <v>40931975</v>
      </c>
      <c r="L36" s="25">
        <v>62895729</v>
      </c>
      <c r="M36" s="25">
        <v>40582741</v>
      </c>
      <c r="N36" s="25">
        <v>14872423</v>
      </c>
      <c r="O36" s="25">
        <v>16192916</v>
      </c>
      <c r="P36" s="25">
        <v>18144512</v>
      </c>
      <c r="Q36" s="37" t="str">
        <f>'[2]financial center'!$A$35</f>
        <v xml:space="preserve">Other liabilities </v>
      </c>
    </row>
    <row r="37" spans="1:19" ht="16.5">
      <c r="A37" s="26" t="s">
        <v>47</v>
      </c>
      <c r="B37" s="28">
        <f t="shared" ref="B37:J37" si="4">SUM(B32:B36)</f>
        <v>753626717</v>
      </c>
      <c r="C37" s="28">
        <f t="shared" si="4"/>
        <v>350619573</v>
      </c>
      <c r="D37" s="28">
        <f t="shared" si="4"/>
        <v>316467861</v>
      </c>
      <c r="E37" s="28">
        <f t="shared" si="4"/>
        <v>141955329</v>
      </c>
      <c r="F37" s="28">
        <f t="shared" si="4"/>
        <v>72203751</v>
      </c>
      <c r="G37" s="28">
        <f t="shared" si="4"/>
        <v>44319455</v>
      </c>
      <c r="H37" s="28">
        <f t="shared" si="4"/>
        <v>51337804</v>
      </c>
      <c r="I37" s="28">
        <f t="shared" si="4"/>
        <v>43047082</v>
      </c>
      <c r="J37" s="28">
        <f t="shared" si="4"/>
        <v>32022366</v>
      </c>
      <c r="K37" s="28">
        <f>K32+K33+K35+K36</f>
        <v>91924165</v>
      </c>
      <c r="L37" s="28">
        <f>SUM(L32:L36)</f>
        <v>106918062</v>
      </c>
      <c r="M37" s="28">
        <f>SUM(M32:M36)</f>
        <v>62877591</v>
      </c>
      <c r="N37" s="28">
        <f>SUM(N32:N36)</f>
        <v>94150032</v>
      </c>
      <c r="O37" s="28">
        <f>SUM(O32:O36)</f>
        <v>179579228</v>
      </c>
      <c r="P37" s="28">
        <f>SUM(P32:P36)</f>
        <v>112855658</v>
      </c>
      <c r="Q37" s="29" t="s">
        <v>48</v>
      </c>
    </row>
    <row r="38" spans="1:19" ht="16.5">
      <c r="A38" s="34"/>
      <c r="B38" s="35"/>
      <c r="C38" s="35"/>
      <c r="D38" s="35"/>
      <c r="E38" s="35"/>
      <c r="F38" s="35"/>
      <c r="G38" s="35"/>
      <c r="H38" s="22"/>
      <c r="I38" s="22"/>
      <c r="J38" s="22"/>
      <c r="K38" s="31"/>
      <c r="L38" s="31"/>
      <c r="M38" s="31"/>
      <c r="N38" s="31"/>
      <c r="O38" s="31"/>
      <c r="P38" s="31"/>
      <c r="Q38" s="34"/>
    </row>
    <row r="39" spans="1:19" ht="16.5">
      <c r="A39" s="39" t="s">
        <v>49</v>
      </c>
      <c r="B39" s="40">
        <f t="shared" ref="B39:J39" si="5">B37+B29</f>
        <v>2364519599</v>
      </c>
      <c r="C39" s="40">
        <f t="shared" si="5"/>
        <v>1174631648</v>
      </c>
      <c r="D39" s="40">
        <f t="shared" si="5"/>
        <v>961448243</v>
      </c>
      <c r="E39" s="40">
        <f t="shared" si="5"/>
        <v>531763072</v>
      </c>
      <c r="F39" s="40">
        <f t="shared" si="5"/>
        <v>386138510</v>
      </c>
      <c r="G39" s="40">
        <f t="shared" si="5"/>
        <v>311692947</v>
      </c>
      <c r="H39" s="40">
        <f t="shared" si="5"/>
        <v>341788182</v>
      </c>
      <c r="I39" s="40">
        <f t="shared" si="5"/>
        <v>358595543</v>
      </c>
      <c r="J39" s="40">
        <f t="shared" si="5"/>
        <v>319402847</v>
      </c>
      <c r="K39" s="40">
        <f>K29+K37</f>
        <v>346592583</v>
      </c>
      <c r="L39" s="40">
        <f>L29+L37</f>
        <v>389013175</v>
      </c>
      <c r="M39" s="40">
        <f>M29+M37</f>
        <v>396846795</v>
      </c>
      <c r="N39" s="40">
        <f>N29+N37</f>
        <v>422166974</v>
      </c>
      <c r="O39" s="40">
        <f>SUM(O37,O29)</f>
        <v>472746448</v>
      </c>
      <c r="P39" s="40">
        <f>SUM(P37,P29)</f>
        <v>406659205</v>
      </c>
      <c r="Q39" s="41" t="s">
        <v>50</v>
      </c>
    </row>
    <row r="41" spans="1:19" hidden="1">
      <c r="E41" s="42">
        <f>E39-E21</f>
        <v>0</v>
      </c>
      <c r="F41" s="42">
        <f t="shared" ref="F41:P41" si="6">F39-F21</f>
        <v>0</v>
      </c>
      <c r="G41" s="42">
        <f t="shared" si="6"/>
        <v>0</v>
      </c>
      <c r="H41" s="42">
        <f t="shared" si="6"/>
        <v>0</v>
      </c>
      <c r="I41" s="42">
        <f t="shared" si="6"/>
        <v>0</v>
      </c>
      <c r="J41" s="42">
        <f t="shared" si="6"/>
        <v>0</v>
      </c>
      <c r="K41" s="42">
        <f t="shared" si="6"/>
        <v>0</v>
      </c>
      <c r="L41" s="42">
        <f t="shared" si="6"/>
        <v>0</v>
      </c>
      <c r="M41" s="42">
        <f t="shared" si="6"/>
        <v>0</v>
      </c>
      <c r="N41" s="42">
        <f t="shared" si="6"/>
        <v>0</v>
      </c>
      <c r="O41" s="42">
        <f t="shared" si="6"/>
        <v>0</v>
      </c>
      <c r="P41" s="42">
        <f t="shared" si="6"/>
        <v>0</v>
      </c>
    </row>
    <row r="44" spans="1:19">
      <c r="J44" s="42"/>
    </row>
    <row r="45" spans="1:19">
      <c r="J45" s="42"/>
    </row>
  </sheetData>
  <pageMargins left="0.70866141732283472" right="0.95" top="0.74803149606299213" bottom="0.74803149606299213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قائمة المركز المالي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etahleh</dc:creator>
  <cp:lastModifiedBy>etahleh</cp:lastModifiedBy>
  <dcterms:created xsi:type="dcterms:W3CDTF">2022-12-01T10:57:13Z</dcterms:created>
  <dcterms:modified xsi:type="dcterms:W3CDTF">2022-12-01T10:57:18Z</dcterms:modified>
</cp:coreProperties>
</file>