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O32" i="1" l="1"/>
  <c r="Q31" i="1"/>
  <c r="P31" i="1"/>
  <c r="O31" i="1"/>
  <c r="N31" i="1"/>
  <c r="N9" i="1" s="1"/>
  <c r="N13" i="1" s="1"/>
  <c r="M31" i="1"/>
  <c r="M6" i="1" s="1"/>
  <c r="L31" i="1"/>
  <c r="K31" i="1"/>
  <c r="J31" i="1"/>
  <c r="I31" i="1"/>
  <c r="H31" i="1"/>
  <c r="G31" i="1"/>
  <c r="G6" i="1" s="1"/>
  <c r="F31" i="1"/>
  <c r="E31" i="1"/>
  <c r="D31" i="1"/>
  <c r="C31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9" i="1"/>
  <c r="P9" i="1"/>
  <c r="O9" i="1"/>
  <c r="O13" i="1" s="1"/>
  <c r="L9" i="1"/>
  <c r="L13" i="1" s="1"/>
  <c r="K9" i="1"/>
  <c r="K13" i="1" s="1"/>
  <c r="J9" i="1"/>
  <c r="J13" i="1" s="1"/>
  <c r="I9" i="1"/>
  <c r="I13" i="1" s="1"/>
  <c r="H9" i="1"/>
  <c r="H13" i="1" s="1"/>
  <c r="F9" i="1"/>
  <c r="F13" i="1" s="1"/>
  <c r="E9" i="1"/>
  <c r="E13" i="1" s="1"/>
  <c r="D9" i="1"/>
  <c r="D13" i="1" s="1"/>
  <c r="C9" i="1"/>
  <c r="C13" i="1" s="1"/>
  <c r="Q7" i="1"/>
  <c r="P7" i="1"/>
  <c r="O7" i="1"/>
  <c r="O10" i="1" s="1"/>
  <c r="N7" i="1"/>
  <c r="N10" i="1" s="1"/>
  <c r="M7" i="1"/>
  <c r="M10" i="1" s="1"/>
  <c r="L7" i="1"/>
  <c r="L10" i="1" s="1"/>
  <c r="K7" i="1"/>
  <c r="K10" i="1" s="1"/>
  <c r="J7" i="1"/>
  <c r="J10" i="1" s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C10" i="1" s="1"/>
  <c r="O6" i="1"/>
  <c r="L6" i="1"/>
  <c r="K6" i="1"/>
  <c r="J6" i="1"/>
  <c r="I6" i="1"/>
  <c r="H6" i="1"/>
  <c r="F6" i="1"/>
  <c r="E6" i="1"/>
  <c r="D6" i="1"/>
  <c r="C6" i="1"/>
  <c r="N6" i="1" l="1"/>
  <c r="G9" i="1"/>
  <c r="G13" i="1" s="1"/>
  <c r="M9" i="1"/>
  <c r="M13" i="1" s="1"/>
</calcChain>
</file>

<file path=xl/sharedStrings.xml><?xml version="1.0" encoding="utf-8"?>
<sst xmlns="http://schemas.openxmlformats.org/spreadsheetml/2006/main" count="131" uniqueCount="77">
  <si>
    <t xml:space="preserve">بنك الأردن - سورية </t>
  </si>
  <si>
    <t>النسب المالية</t>
  </si>
  <si>
    <t>Financial Ratios</t>
  </si>
  <si>
    <t>بعد تطبيق المعيار رقم 9</t>
  </si>
  <si>
    <t>النسب</t>
  </si>
  <si>
    <t>عن الفترة من 28/5 ولغاية 31/12/2008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</si>
  <si>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</si>
  <si>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</si>
  <si>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</si>
  <si>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</si>
  <si>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</si>
  <si>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</si>
  <si>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</si>
  <si>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</si>
  <si>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</si>
  <si>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</si>
  <si>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</si>
  <si>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</si>
  <si>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</si>
  <si>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</si>
  <si>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</si>
  <si>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</si>
  <si>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</si>
  <si>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</si>
  <si>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</si>
  <si>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</si>
  <si>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</si>
  <si>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</si>
  <si>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Dividend Per Share to Earnings Per Share %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</si>
  <si>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</si>
  <si>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</si>
  <si>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</si>
  <si>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</si>
  <si>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</si>
  <si>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</si>
  <si>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</si>
  <si>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</si>
  <si>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</si>
  <si>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إجمالي الدخل %</t>
  </si>
  <si>
    <t>صافي الفوائد والعمولات / اجمالي الدخل</t>
  </si>
  <si>
    <t>Net interest and commission  / Total Income%</t>
  </si>
  <si>
    <t>% صافي الربح / إجمالي الدخل</t>
  </si>
  <si>
    <t xml:space="preserve"> صافي الربح / اجمالي الدخل</t>
  </si>
  <si>
    <t>Net Income / Total Income %</t>
  </si>
  <si>
    <t>% إجمالي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</si>
  <si>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</si>
  <si>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</si>
  <si>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</si>
  <si>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</si>
  <si>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</si>
  <si>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المساهمين/ إجمالي الودائع</t>
  </si>
  <si>
    <t xml:space="preserve"> حقوق المساهمين / اجمالي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</si>
  <si>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</si>
  <si>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</si>
  <si>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</si>
  <si>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</si>
  <si>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إجمالي الودائع / مجموع الموجودات</t>
  </si>
  <si>
    <t xml:space="preserve"> اجمالي الودائع / مجموع الموجودات</t>
  </si>
  <si>
    <t>Total Deposits / Total  Assets %</t>
  </si>
  <si>
    <t>% صافي التسهيلات / مجموع الموجودات</t>
  </si>
  <si>
    <t xml:space="preserve"> صافي التسهيلات / مجموع الموجودات</t>
  </si>
  <si>
    <t>Net Credit Facilities to Total Assets %</t>
  </si>
  <si>
    <t>صافي التسهيلات / إجمالي الودائع %</t>
  </si>
  <si>
    <t xml:space="preserve">صافي التسهيلات / اجمالي الودائع </t>
  </si>
  <si>
    <t>Net Credit Facilities to Total Deposits %</t>
  </si>
  <si>
    <t>% حقوق المساهمين/ صافي التسهيلات</t>
  </si>
  <si>
    <t xml:space="preserve"> حقوق المساهمين/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</si>
  <si>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</si>
  <si>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</si>
  <si>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</si>
  <si>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</si>
  <si>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</si>
  <si>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The market value has been adjusted and  the average number of shares has been re-calculated for the comparative periods due to modification of the nominal value per share from 500 SP to 100 SP during the year 2012</t>
  </si>
  <si>
    <t>عدد الأسهم المكتتب بها</t>
  </si>
  <si>
    <t>عدد الأسهم المتداولة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</si>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</sst>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 inden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wrapText="1"/>
    </xf>
    <xf numFmtId="10" fontId="5" fillId="0" borderId="4" xfId="2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right"/>
    </xf>
    <xf numFmtId="10" fontId="5" fillId="0" borderId="4" xfId="2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left"/>
    </xf>
    <xf numFmtId="10" fontId="5" fillId="0" borderId="4" xfId="2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/>
    <xf numFmtId="10" fontId="5" fillId="0" borderId="5" xfId="2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4" borderId="0" xfId="1" applyNumberFormat="1" applyFont="1" applyFill="1" applyAlignment="1">
      <alignment horizontal="right"/>
    </xf>
    <xf numFmtId="165" fontId="5" fillId="4" borderId="0" xfId="1" applyNumberFormat="1" applyFont="1" applyFill="1" applyAlignment="1"/>
    <xf numFmtId="164" fontId="5" fillId="4" borderId="0" xfId="1" applyNumberFormat="1" applyFont="1" applyFill="1"/>
    <xf numFmtId="165" fontId="5" fillId="4" borderId="0" xfId="1" applyNumberFormat="1" applyFont="1" applyFill="1" applyAlignment="1">
      <alignment horizontal="center"/>
    </xf>
    <xf numFmtId="165" fontId="5" fillId="4" borderId="0" xfId="1" applyNumberFormat="1" applyFont="1" applyFill="1" applyAlignment="1">
      <alignment horizontal="right"/>
    </xf>
    <xf numFmtId="165" fontId="5" fillId="4" borderId="0" xfId="1" applyNumberFormat="1" applyFont="1" applyFill="1"/>
    <xf numFmtId="43" fontId="5" fillId="4" borderId="0" xfId="1" applyNumberFormat="1" applyFont="1" applyFill="1" applyAlignment="1">
      <alignment horizontal="center"/>
    </xf>
    <xf numFmtId="167" fontId="5" fillId="0" borderId="0" xfId="3" applyNumberFormat="1" applyFont="1" applyFill="1" applyAlignment="1"/>
    <xf numFmtId="43" fontId="5" fillId="0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Comma" xfId="1" builtinId="3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JS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83;&#1604;&#1610;&#1604;%20&#1575;&#1604;&#1588;&#1585;&#1603;&#1575;&#1578;%202012%20&#1606;&#1607;&#1575;&#1574;&#1610;\BOJS-2012\BALANCE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1\Desktop\&#1575;&#1604;&#1583;&#1604;&#1610;&#1604;%20&#1575;&#1604;&#1606;&#1607;&#1575;&#1574;&#1610;%202011\Documents%20and%20Settings\Administrator\My%20Documents\&#1605;&#1604;&#1601;&#1575;&#1578;%20&#1605;&#1587;&#1575;&#1593;&#1583;&#1577;\&#1605;&#1593;&#1604;&#1608;&#1605;&#1575;&#1578;%20&#1578;&#1583;&#1575;&#1608;&#1604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35072326526</v>
          </cell>
          <cell r="D9">
            <v>17989336570</v>
          </cell>
          <cell r="E9">
            <v>11576980464</v>
          </cell>
          <cell r="F9">
            <v>8396802197</v>
          </cell>
          <cell r="G9">
            <v>8371155376</v>
          </cell>
          <cell r="H9">
            <v>9543832235</v>
          </cell>
          <cell r="I9">
            <v>10603938923</v>
          </cell>
          <cell r="J9">
            <v>7331948812</v>
          </cell>
          <cell r="K9">
            <v>4418091806</v>
          </cell>
          <cell r="L9">
            <v>5883322388</v>
          </cell>
          <cell r="M9">
            <v>7831288598</v>
          </cell>
          <cell r="N9">
            <v>10622431843</v>
          </cell>
          <cell r="O9">
            <v>8804135359</v>
          </cell>
          <cell r="P9">
            <v>4147328319</v>
          </cell>
          <cell r="Q9">
            <v>19129518</v>
          </cell>
        </row>
        <row r="18">
          <cell r="C18">
            <v>245026237498</v>
          </cell>
          <cell r="D18">
            <v>84072177810</v>
          </cell>
          <cell r="E18">
            <v>33225688245</v>
          </cell>
          <cell r="F18">
            <v>31441235801</v>
          </cell>
          <cell r="G18">
            <v>31438145158</v>
          </cell>
          <cell r="H18">
            <v>30163035277</v>
          </cell>
          <cell r="I18">
            <v>29600482118</v>
          </cell>
          <cell r="J18">
            <v>23540309025</v>
          </cell>
          <cell r="K18">
            <v>16783724253</v>
          </cell>
          <cell r="L18">
            <v>18153934066</v>
          </cell>
          <cell r="M18">
            <v>17085878335</v>
          </cell>
          <cell r="N18">
            <v>17729470082</v>
          </cell>
          <cell r="O18">
            <v>16171067852</v>
          </cell>
          <cell r="P18">
            <v>9441645761</v>
          </cell>
          <cell r="Q18">
            <v>1732155837</v>
          </cell>
        </row>
        <row r="20">
          <cell r="C20">
            <v>18275113154</v>
          </cell>
          <cell r="D20">
            <v>8038337420</v>
          </cell>
          <cell r="E20">
            <v>2919144678</v>
          </cell>
          <cell r="F20">
            <v>2116350467</v>
          </cell>
          <cell r="G20">
            <v>2116350467</v>
          </cell>
          <cell r="H20">
            <v>5374884482</v>
          </cell>
          <cell r="I20">
            <v>8473521286</v>
          </cell>
          <cell r="J20">
            <v>8129551363</v>
          </cell>
          <cell r="K20">
            <v>2221337258</v>
          </cell>
          <cell r="L20">
            <v>2046872289</v>
          </cell>
          <cell r="M20">
            <v>2243228914</v>
          </cell>
          <cell r="N20">
            <v>3216742679</v>
          </cell>
          <cell r="O20">
            <v>3688161357</v>
          </cell>
          <cell r="P20">
            <v>1562117226</v>
          </cell>
        </row>
        <row r="21">
          <cell r="C21">
            <v>147024042595</v>
          </cell>
          <cell r="D21">
            <v>43322580420</v>
          </cell>
          <cell r="E21">
            <v>20982833439</v>
          </cell>
          <cell r="F21">
            <v>20448400679</v>
          </cell>
          <cell r="G21">
            <v>20448400679</v>
          </cell>
          <cell r="H21">
            <v>15661450316</v>
          </cell>
          <cell r="I21">
            <v>10590968665</v>
          </cell>
          <cell r="J21">
            <v>9662106626</v>
          </cell>
          <cell r="K21">
            <v>11688567812</v>
          </cell>
          <cell r="L21">
            <v>13138831529</v>
          </cell>
          <cell r="M21">
            <v>11198357010</v>
          </cell>
          <cell r="N21">
            <v>10890296073</v>
          </cell>
          <cell r="O21">
            <v>8935438640</v>
          </cell>
          <cell r="P21">
            <v>4186555530</v>
          </cell>
        </row>
        <row r="27">
          <cell r="C27">
            <v>184698538633</v>
          </cell>
          <cell r="D27">
            <v>57473471074</v>
          </cell>
          <cell r="E27">
            <v>26170407650</v>
          </cell>
          <cell r="F27">
            <v>24550227589</v>
          </cell>
          <cell r="G27">
            <v>24547136946</v>
          </cell>
          <cell r="H27">
            <v>22985139589</v>
          </cell>
          <cell r="I27">
            <v>19930218934</v>
          </cell>
          <cell r="J27">
            <v>18549075411</v>
          </cell>
          <cell r="K27">
            <v>14573215692</v>
          </cell>
          <cell r="L27">
            <v>15736479753</v>
          </cell>
          <cell r="M27">
            <v>14493175383</v>
          </cell>
          <cell r="N27">
            <v>14765752528</v>
          </cell>
          <cell r="O27">
            <v>13311313185</v>
          </cell>
          <cell r="P27">
            <v>6599494255</v>
          </cell>
          <cell r="Q27">
            <v>230896526</v>
          </cell>
        </row>
        <row r="30">
          <cell r="C30">
            <v>3000000000</v>
          </cell>
          <cell r="D30">
            <v>3000000000</v>
          </cell>
          <cell r="E30">
            <v>3000000000</v>
          </cell>
          <cell r="F30">
            <v>3000000000</v>
          </cell>
          <cell r="G30">
            <v>3000000000</v>
          </cell>
          <cell r="H30">
            <v>3000000000</v>
          </cell>
          <cell r="I30">
            <v>3000000000</v>
          </cell>
          <cell r="J30">
            <v>3000000000</v>
          </cell>
          <cell r="K30">
            <v>3000000000</v>
          </cell>
          <cell r="L30">
            <v>3000000000</v>
          </cell>
        </row>
        <row r="36">
          <cell r="C36">
            <v>60327698865.099998</v>
          </cell>
          <cell r="D36">
            <v>26598706736</v>
          </cell>
          <cell r="E36">
            <v>7055280595</v>
          </cell>
          <cell r="F36">
            <v>6891008212</v>
          </cell>
          <cell r="G36">
            <v>6891008212</v>
          </cell>
          <cell r="H36">
            <v>7177895688</v>
          </cell>
          <cell r="I36">
            <v>9670263184</v>
          </cell>
          <cell r="J36">
            <v>4991233614</v>
          </cell>
          <cell r="K36">
            <v>2210508561</v>
          </cell>
          <cell r="L36">
            <v>2417454313</v>
          </cell>
          <cell r="M36">
            <v>2592702952</v>
          </cell>
          <cell r="N36">
            <v>2963717554</v>
          </cell>
          <cell r="O36">
            <v>2859754667</v>
          </cell>
          <cell r="P36">
            <v>2842151506</v>
          </cell>
          <cell r="Q36">
            <v>1501259311</v>
          </cell>
        </row>
      </sheetData>
      <sheetData sheetId="6">
        <row r="14">
          <cell r="C14">
            <v>4520090156</v>
          </cell>
          <cell r="D14">
            <v>1432334302</v>
          </cell>
          <cell r="E14">
            <v>1049510003</v>
          </cell>
          <cell r="F14">
            <v>551526142</v>
          </cell>
          <cell r="G14">
            <v>551526142</v>
          </cell>
          <cell r="H14">
            <v>622692308</v>
          </cell>
          <cell r="I14">
            <v>1360737397</v>
          </cell>
          <cell r="J14">
            <v>153425637</v>
          </cell>
          <cell r="K14">
            <v>-210591974</v>
          </cell>
          <cell r="L14">
            <v>-57291173</v>
          </cell>
          <cell r="M14">
            <v>339789633</v>
          </cell>
          <cell r="N14">
            <v>369052813</v>
          </cell>
          <cell r="O14">
            <v>331540352</v>
          </cell>
          <cell r="P14">
            <v>62784171</v>
          </cell>
          <cell r="Q14">
            <v>27254821</v>
          </cell>
        </row>
        <row r="19">
          <cell r="C19">
            <v>37493834957.059998</v>
          </cell>
          <cell r="D19">
            <v>22204977354</v>
          </cell>
          <cell r="E19">
            <v>1413248347</v>
          </cell>
          <cell r="F19">
            <v>604465269</v>
          </cell>
          <cell r="G19">
            <v>604465271</v>
          </cell>
          <cell r="H19">
            <v>-1407067321</v>
          </cell>
          <cell r="I19">
            <v>5974856145</v>
          </cell>
          <cell r="J19">
            <v>3714926701</v>
          </cell>
          <cell r="K19">
            <v>1179017518</v>
          </cell>
          <cell r="L19">
            <v>1705494876</v>
          </cell>
          <cell r="M19">
            <v>1004064275</v>
          </cell>
          <cell r="N19">
            <v>659091808</v>
          </cell>
          <cell r="O19">
            <v>381488183</v>
          </cell>
          <cell r="P19">
            <v>60005825</v>
          </cell>
          <cell r="Q19">
            <v>-21387586</v>
          </cell>
        </row>
        <row r="37">
          <cell r="C37">
            <v>33728992129.125946</v>
          </cell>
          <cell r="D37">
            <v>19543426141</v>
          </cell>
          <cell r="E37">
            <v>164272383</v>
          </cell>
          <cell r="F37">
            <v>-286887480</v>
          </cell>
          <cell r="G37">
            <v>-286887476</v>
          </cell>
          <cell r="H37">
            <v>-2492367496</v>
          </cell>
          <cell r="I37">
            <v>4679029569</v>
          </cell>
          <cell r="J37">
            <v>2780725053</v>
          </cell>
          <cell r="K37">
            <v>-206945752.4368093</v>
          </cell>
          <cell r="L37">
            <v>-165163689</v>
          </cell>
          <cell r="M37">
            <v>-359869629</v>
          </cell>
          <cell r="N37">
            <v>103962887</v>
          </cell>
          <cell r="O37">
            <v>17531161</v>
          </cell>
          <cell r="P37">
            <v>-159107805</v>
          </cell>
          <cell r="Q37">
            <v>1259311</v>
          </cell>
        </row>
        <row r="39">
          <cell r="C39">
            <v>1124.2997376375315</v>
          </cell>
          <cell r="D39">
            <v>651.44753803333333</v>
          </cell>
          <cell r="E39">
            <v>5.4757461000000003</v>
          </cell>
          <cell r="F39">
            <v>-9.5629160000000013</v>
          </cell>
          <cell r="G39">
            <v>-9.5629158666666676</v>
          </cell>
          <cell r="H39">
            <v>-83.078916533333341</v>
          </cell>
          <cell r="I39">
            <v>155.9676523</v>
          </cell>
          <cell r="J39">
            <v>92.690835100000001</v>
          </cell>
          <cell r="K39">
            <v>-6.8981917478936436</v>
          </cell>
          <cell r="L39">
            <v>-5.5054563000000005</v>
          </cell>
          <cell r="M39">
            <v>-11.9956543</v>
          </cell>
          <cell r="N39">
            <v>3.4654295666666668</v>
          </cell>
          <cell r="O39">
            <v>0.59</v>
          </cell>
          <cell r="P39">
            <v>-52.6</v>
          </cell>
          <cell r="Q39">
            <v>0.72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مركز المالي"/>
    </sheetNames>
    <sheetDataSet>
      <sheetData sheetId="0" refreshError="1">
        <row r="10">
          <cell r="C10">
            <v>7831288598</v>
          </cell>
        </row>
        <row r="27">
          <cell r="C27">
            <v>3000000000</v>
          </cell>
          <cell r="D27">
            <v>3000000000</v>
          </cell>
          <cell r="E27">
            <v>3000000000</v>
          </cell>
          <cell r="F27">
            <v>3000000000</v>
          </cell>
          <cell r="G27">
            <v>1500000000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22">
          <cell r="C22">
            <v>300111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rightToLeft="1" tabSelected="1" topLeftCell="B1" zoomScaleNormal="100" workbookViewId="0">
      <selection activeCell="C13" sqref="C13"/>
    </sheetView>
  </sheetViews>
  <sheetFormatPr defaultColWidth="32.7109375" defaultRowHeight="16.5" x14ac:dyDescent="0.25"/>
  <cols>
    <col min="1" max="1" width="0" style="4" hidden="1" customWidth="1"/>
    <col min="2" max="2" width="37.5703125" style="7" bestFit="1" customWidth="1"/>
    <col min="3" max="3" width="21.5703125" style="7" customWidth="1"/>
    <col min="4" max="4" width="22" style="7" customWidth="1"/>
    <col min="5" max="5" width="17.85546875" style="7" customWidth="1"/>
    <col min="6" max="6" width="16.140625" style="7" customWidth="1"/>
    <col min="7" max="7" width="16" style="7" customWidth="1"/>
    <col min="8" max="9" width="16" style="35" customWidth="1"/>
    <col min="10" max="15" width="16" style="7" customWidth="1"/>
    <col min="16" max="16" width="16" style="4" customWidth="1"/>
    <col min="17" max="17" width="17.5703125" style="4" customWidth="1"/>
    <col min="18" max="18" width="35.140625" style="4" customWidth="1"/>
    <col min="19" max="19" width="49.85546875" style="4" customWidth="1"/>
    <col min="20" max="20" width="37.7109375" style="4" customWidth="1"/>
    <col min="21" max="16384" width="32.7109375" style="4"/>
  </cols>
  <sheetData>
    <row r="1" spans="2:19" ht="18" x14ac:dyDescent="0.25">
      <c r="B1" s="1" t="s">
        <v>0</v>
      </c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</row>
    <row r="2" spans="2:19" ht="18" x14ac:dyDescent="0.2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2</v>
      </c>
    </row>
    <row r="3" spans="2:19" ht="18" x14ac:dyDescent="0.25">
      <c r="B3" s="2"/>
      <c r="C3" s="45" t="s">
        <v>3</v>
      </c>
      <c r="D3" s="45"/>
      <c r="E3" s="45"/>
      <c r="F3" s="45"/>
      <c r="G3" s="2"/>
      <c r="H3" s="3"/>
      <c r="I3" s="3"/>
      <c r="J3" s="2"/>
      <c r="K3" s="2"/>
      <c r="L3" s="2"/>
      <c r="M3" s="2"/>
    </row>
    <row r="4" spans="2:19" ht="63.75" customHeight="1" x14ac:dyDescent="0.25">
      <c r="B4" s="8" t="s">
        <v>4</v>
      </c>
      <c r="C4" s="9">
        <v>2021</v>
      </c>
      <c r="D4" s="9">
        <v>2020</v>
      </c>
      <c r="E4" s="9">
        <v>2019</v>
      </c>
      <c r="F4" s="9">
        <v>2018</v>
      </c>
      <c r="G4" s="9">
        <v>2018</v>
      </c>
      <c r="H4" s="9">
        <v>2017</v>
      </c>
      <c r="I4" s="9">
        <v>2016</v>
      </c>
      <c r="J4" s="9">
        <v>2015</v>
      </c>
      <c r="K4" s="9">
        <v>2014</v>
      </c>
      <c r="L4" s="9">
        <v>2013</v>
      </c>
      <c r="M4" s="9">
        <v>2012</v>
      </c>
      <c r="N4" s="9">
        <v>2011</v>
      </c>
      <c r="O4" s="9">
        <v>2010</v>
      </c>
      <c r="P4" s="9">
        <v>2009</v>
      </c>
      <c r="Q4" s="10" t="s">
        <v>5</v>
      </c>
      <c r="R4" s="9" t="s">
        <v>6</v>
      </c>
      <c r="S4" s="11" t="s">
        <v>2</v>
      </c>
    </row>
    <row r="5" spans="2:19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4"/>
      <c r="R5" s="15"/>
      <c r="S5" s="16"/>
    </row>
    <row r="6" spans="2:19" x14ac:dyDescent="0.25">
      <c r="B6" s="17" t="s">
        <v>7</v>
      </c>
      <c r="C6" s="18">
        <f t="shared" ref="C6:O6" si="0">C32/C31</f>
        <v>3.5133333333333332E-3</v>
      </c>
      <c r="D6" s="18">
        <f t="shared" si="0"/>
        <v>6.0768999999999997E-3</v>
      </c>
      <c r="E6" s="18">
        <f t="shared" si="0"/>
        <v>2.5381000000000002E-3</v>
      </c>
      <c r="F6" s="18">
        <f t="shared" si="0"/>
        <v>1.3421766666666666E-2</v>
      </c>
      <c r="G6" s="18">
        <f t="shared" si="0"/>
        <v>1.3421766666666666E-2</v>
      </c>
      <c r="H6" s="18">
        <f t="shared" si="0"/>
        <v>3.1906666666666667E-3</v>
      </c>
      <c r="I6" s="18">
        <f t="shared" si="0"/>
        <v>3.1906666666666667E-3</v>
      </c>
      <c r="J6" s="18">
        <f t="shared" si="0"/>
        <v>5.8420666666666662E-3</v>
      </c>
      <c r="K6" s="18">
        <f t="shared" si="0"/>
        <v>2.2814666666666665E-3</v>
      </c>
      <c r="L6" s="18">
        <f t="shared" si="0"/>
        <v>4.291766666666667E-3</v>
      </c>
      <c r="M6" s="18">
        <f t="shared" si="0"/>
        <v>9.0803333333333326E-3</v>
      </c>
      <c r="N6" s="18">
        <f t="shared" si="0"/>
        <v>9.7122000000000007E-3</v>
      </c>
      <c r="O6" s="18">
        <f t="shared" si="0"/>
        <v>1.0003700000000001E-2</v>
      </c>
      <c r="P6" s="18" t="s">
        <v>8</v>
      </c>
      <c r="Q6" s="18" t="s">
        <v>8</v>
      </c>
      <c r="R6" s="19" t="s">
        <v>9</v>
      </c>
      <c r="S6" s="20" t="s">
        <v>10</v>
      </c>
    </row>
    <row r="7" spans="2:19" x14ac:dyDescent="0.25">
      <c r="B7" s="19" t="s">
        <v>11</v>
      </c>
      <c r="C7" s="21">
        <f>'[1]قائمة الدخل'!C39</f>
        <v>1124.2997376375315</v>
      </c>
      <c r="D7" s="21">
        <f>'[1]قائمة الدخل'!D39</f>
        <v>651.44753803333333</v>
      </c>
      <c r="E7" s="21">
        <f>'[1]قائمة الدخل'!E39</f>
        <v>5.4757461000000003</v>
      </c>
      <c r="F7" s="21">
        <f>'[1]قائمة الدخل'!F39</f>
        <v>-9.5629160000000013</v>
      </c>
      <c r="G7" s="21">
        <f>'[1]قائمة الدخل'!G39</f>
        <v>-9.5629158666666676</v>
      </c>
      <c r="H7" s="21">
        <f>'[1]قائمة الدخل'!H39</f>
        <v>-83.078916533333341</v>
      </c>
      <c r="I7" s="21">
        <f>'[1]قائمة الدخل'!I39</f>
        <v>155.9676523</v>
      </c>
      <c r="J7" s="21">
        <f>'[1]قائمة الدخل'!J39</f>
        <v>92.690835100000001</v>
      </c>
      <c r="K7" s="21">
        <f>'[1]قائمة الدخل'!K39</f>
        <v>-6.8981917478936436</v>
      </c>
      <c r="L7" s="21">
        <f>'[1]قائمة الدخل'!L39</f>
        <v>-5.5054563000000005</v>
      </c>
      <c r="M7" s="21">
        <f>'[1]قائمة الدخل'!M39</f>
        <v>-11.9956543</v>
      </c>
      <c r="N7" s="21">
        <f>'[1]قائمة الدخل'!N39</f>
        <v>3.4654295666666668</v>
      </c>
      <c r="O7" s="21">
        <f>'[1]قائمة الدخل'!O39</f>
        <v>0.59</v>
      </c>
      <c r="P7" s="21">
        <f>'[1]قائمة الدخل'!P39</f>
        <v>-52.6</v>
      </c>
      <c r="Q7" s="21">
        <f>'[1]قائمة الدخل'!Q39</f>
        <v>0.72</v>
      </c>
      <c r="R7" s="19" t="s">
        <v>12</v>
      </c>
      <c r="S7" s="22" t="s">
        <v>13</v>
      </c>
    </row>
    <row r="8" spans="2:19" ht="19.5" customHeight="1" x14ac:dyDescent="0.25">
      <c r="B8" s="17" t="s">
        <v>14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8" t="s">
        <v>8</v>
      </c>
      <c r="J8" s="18" t="s">
        <v>8</v>
      </c>
      <c r="K8" s="18" t="s">
        <v>8</v>
      </c>
      <c r="L8" s="18" t="s">
        <v>8</v>
      </c>
      <c r="M8" s="18" t="s">
        <v>8</v>
      </c>
      <c r="N8" s="18" t="s">
        <v>8</v>
      </c>
      <c r="O8" s="18" t="s">
        <v>8</v>
      </c>
      <c r="P8" s="18" t="s">
        <v>8</v>
      </c>
      <c r="Q8" s="21" t="s">
        <v>8</v>
      </c>
      <c r="R8" s="19" t="s">
        <v>15</v>
      </c>
      <c r="S8" s="22" t="s">
        <v>16</v>
      </c>
    </row>
    <row r="9" spans="2:19" x14ac:dyDescent="0.25">
      <c r="B9" s="17" t="s">
        <v>17</v>
      </c>
      <c r="C9" s="21">
        <f>'[1]قائمة المركز المالي'!C36/'نسب مالية'!C31</f>
        <v>2010.9232955033333</v>
      </c>
      <c r="D9" s="21">
        <f>'[1]قائمة المركز المالي'!D36/'نسب مالية'!D31</f>
        <v>886.62355786666672</v>
      </c>
      <c r="E9" s="21">
        <f>'[1]قائمة المركز المالي'!E36/'نسب مالية'!E31</f>
        <v>235.17601983333333</v>
      </c>
      <c r="F9" s="21">
        <f>'[1]قائمة المركز المالي'!F36/'نسب مالية'!F31</f>
        <v>229.70027373333335</v>
      </c>
      <c r="G9" s="21">
        <f>'[1]قائمة المركز المالي'!G36/'نسب مالية'!G31</f>
        <v>229.70027373333335</v>
      </c>
      <c r="H9" s="21">
        <f>'[1]قائمة المركز المالي'!H36/'نسب مالية'!H31</f>
        <v>239.2631896</v>
      </c>
      <c r="I9" s="21">
        <f>'[1]قائمة المركز المالي'!I36/'نسب مالية'!I31</f>
        <v>322.34210613333335</v>
      </c>
      <c r="J9" s="21">
        <f>'[1]قائمة المركز المالي'!J36/'نسب مالية'!J31</f>
        <v>166.3744538</v>
      </c>
      <c r="K9" s="21">
        <f>'[1]قائمة المركز المالي'!K36/'نسب مالية'!K31</f>
        <v>73.683618699999997</v>
      </c>
      <c r="L9" s="21">
        <f>'[1]قائمة المركز المالي'!L36/'نسب مالية'!L31</f>
        <v>80.581810433333331</v>
      </c>
      <c r="M9" s="21">
        <f>'[1]قائمة المركز المالي'!M36/'نسب مالية'!M31</f>
        <v>86.423431733333331</v>
      </c>
      <c r="N9" s="21">
        <f>'[1]قائمة المركز المالي'!N36/'نسب مالية'!N31</f>
        <v>98.790585133333337</v>
      </c>
      <c r="O9" s="21">
        <f>'[1]قائمة المركز المالي'!O36/'نسب مالية'!O31</f>
        <v>95.325155566666666</v>
      </c>
      <c r="P9" s="21">
        <f>'[1]قائمة المركز المالي'!P36/'نسب مالية'!P31</f>
        <v>94.738383533333334</v>
      </c>
      <c r="Q9" s="21">
        <f>'[1]قائمة المركز المالي'!Q36/'نسب مالية'!Q31</f>
        <v>100.08395406666666</v>
      </c>
      <c r="R9" s="19" t="s">
        <v>18</v>
      </c>
      <c r="S9" s="22" t="s">
        <v>19</v>
      </c>
    </row>
    <row r="10" spans="2:19" x14ac:dyDescent="0.25">
      <c r="B10" s="19" t="s">
        <v>20</v>
      </c>
      <c r="C10" s="21">
        <f t="shared" ref="C10:O10" si="1">C33/C7</f>
        <v>0.59370288692106643</v>
      </c>
      <c r="D10" s="21">
        <f t="shared" si="1"/>
        <v>0.74351344002656472</v>
      </c>
      <c r="E10" s="21">
        <f t="shared" si="1"/>
        <v>73.597276542825824</v>
      </c>
      <c r="F10" s="21">
        <f t="shared" si="1"/>
        <v>-45.611610517126778</v>
      </c>
      <c r="G10" s="21">
        <f t="shared" si="1"/>
        <v>-45.611611153078009</v>
      </c>
      <c r="H10" s="21">
        <f t="shared" si="1"/>
        <v>-1.2999688068472546</v>
      </c>
      <c r="I10" s="21">
        <f t="shared" si="1"/>
        <v>0.69245127696263975</v>
      </c>
      <c r="J10" s="21">
        <f t="shared" si="1"/>
        <v>1.0572782076488163</v>
      </c>
      <c r="K10" s="21">
        <f t="shared" si="1"/>
        <v>-13.010656021181939</v>
      </c>
      <c r="L10" s="21">
        <f t="shared" si="1"/>
        <v>-19.38985511518818</v>
      </c>
      <c r="M10" s="21">
        <f t="shared" si="1"/>
        <v>-6.6899226997563606</v>
      </c>
      <c r="N10" s="21">
        <f t="shared" si="1"/>
        <v>25.57258726376077</v>
      </c>
      <c r="O10" s="21">
        <f t="shared" si="1"/>
        <v>385.33220338983051</v>
      </c>
      <c r="P10" s="18" t="s">
        <v>8</v>
      </c>
      <c r="Q10" s="18" t="s">
        <v>8</v>
      </c>
      <c r="R10" s="19" t="s">
        <v>21</v>
      </c>
      <c r="S10" s="22" t="s">
        <v>22</v>
      </c>
    </row>
    <row r="11" spans="2:19" x14ac:dyDescent="0.25">
      <c r="B11" s="17" t="s">
        <v>23</v>
      </c>
      <c r="C11" s="18" t="s">
        <v>8</v>
      </c>
      <c r="D11" s="18" t="s">
        <v>8</v>
      </c>
      <c r="E11" s="18" t="s">
        <v>8</v>
      </c>
      <c r="F11" s="18" t="s">
        <v>8</v>
      </c>
      <c r="G11" s="18" t="s">
        <v>8</v>
      </c>
      <c r="H11" s="18" t="s">
        <v>8</v>
      </c>
      <c r="I11" s="18" t="s">
        <v>8</v>
      </c>
      <c r="J11" s="18" t="s">
        <v>8</v>
      </c>
      <c r="K11" s="18" t="s">
        <v>8</v>
      </c>
      <c r="L11" s="18" t="s">
        <v>8</v>
      </c>
      <c r="M11" s="18" t="s">
        <v>8</v>
      </c>
      <c r="N11" s="18" t="s">
        <v>8</v>
      </c>
      <c r="O11" s="18" t="s">
        <v>8</v>
      </c>
      <c r="P11" s="18" t="s">
        <v>8</v>
      </c>
      <c r="Q11" s="18" t="s">
        <v>8</v>
      </c>
      <c r="R11" s="19" t="s">
        <v>24</v>
      </c>
      <c r="S11" s="20" t="s">
        <v>25</v>
      </c>
    </row>
    <row r="12" spans="2:19" x14ac:dyDescent="0.25">
      <c r="B12" s="17" t="s">
        <v>26</v>
      </c>
      <c r="C12" s="18" t="s">
        <v>8</v>
      </c>
      <c r="D12" s="18" t="s">
        <v>8</v>
      </c>
      <c r="E12" s="18" t="s">
        <v>8</v>
      </c>
      <c r="F12" s="18" t="s">
        <v>8</v>
      </c>
      <c r="G12" s="18" t="s">
        <v>8</v>
      </c>
      <c r="H12" s="18" t="s">
        <v>8</v>
      </c>
      <c r="I12" s="18" t="s">
        <v>8</v>
      </c>
      <c r="J12" s="18" t="s">
        <v>8</v>
      </c>
      <c r="K12" s="18" t="s">
        <v>8</v>
      </c>
      <c r="L12" s="18" t="s">
        <v>8</v>
      </c>
      <c r="M12" s="18" t="s">
        <v>8</v>
      </c>
      <c r="N12" s="18" t="s">
        <v>8</v>
      </c>
      <c r="O12" s="18" t="s">
        <v>8</v>
      </c>
      <c r="P12" s="18" t="s">
        <v>8</v>
      </c>
      <c r="Q12" s="18" t="s">
        <v>8</v>
      </c>
      <c r="R12" s="19" t="s">
        <v>27</v>
      </c>
      <c r="S12" s="23" t="s">
        <v>28</v>
      </c>
    </row>
    <row r="13" spans="2:19" x14ac:dyDescent="0.25">
      <c r="B13" s="17" t="s">
        <v>29</v>
      </c>
      <c r="C13" s="21">
        <f t="shared" ref="C13:O13" si="2">C33/C9</f>
        <v>0.3319370766118282</v>
      </c>
      <c r="D13" s="21">
        <f t="shared" si="2"/>
        <v>0.54629723708834677</v>
      </c>
      <c r="E13" s="21">
        <f t="shared" si="2"/>
        <v>1.7136100878210359</v>
      </c>
      <c r="F13" s="21">
        <f t="shared" si="2"/>
        <v>1.8989093609282146</v>
      </c>
      <c r="G13" s="21">
        <f t="shared" si="2"/>
        <v>1.8989093609282146</v>
      </c>
      <c r="H13" s="21">
        <f t="shared" si="2"/>
        <v>0.45138577388587986</v>
      </c>
      <c r="I13" s="21">
        <f t="shared" si="2"/>
        <v>0.33504775809625986</v>
      </c>
      <c r="J13" s="21">
        <f t="shared" si="2"/>
        <v>0.58903273766900865</v>
      </c>
      <c r="K13" s="21">
        <f t="shared" si="2"/>
        <v>1.2180454975401473</v>
      </c>
      <c r="L13" s="21">
        <f t="shared" si="2"/>
        <v>1.3247406508484449</v>
      </c>
      <c r="M13" s="21">
        <f t="shared" si="2"/>
        <v>0.92856761633370488</v>
      </c>
      <c r="N13" s="21">
        <f t="shared" si="2"/>
        <v>0.89704904450554135</v>
      </c>
      <c r="O13" s="21">
        <f t="shared" si="2"/>
        <v>2.3849528348370033</v>
      </c>
      <c r="P13" s="18" t="s">
        <v>8</v>
      </c>
      <c r="Q13" s="18" t="s">
        <v>8</v>
      </c>
      <c r="R13" s="19" t="s">
        <v>30</v>
      </c>
      <c r="S13" s="22" t="s">
        <v>31</v>
      </c>
    </row>
    <row r="14" spans="2:19" x14ac:dyDescent="0.25">
      <c r="B14" s="19" t="s">
        <v>32</v>
      </c>
      <c r="C14" s="18">
        <f>'[1]قائمة الدخل'!C37/'[1]قائمة المركز المالي'!C18</f>
        <v>0.13765461394476686</v>
      </c>
      <c r="D14" s="18">
        <f>'[1]قائمة الدخل'!D37/'[1]قائمة المركز المالي'!D18</f>
        <v>0.23246009143675828</v>
      </c>
      <c r="E14" s="18">
        <f>'[1]قائمة الدخل'!E37/'[1]قائمة المركز المالي'!E18</f>
        <v>4.9441378546829862E-3</v>
      </c>
      <c r="F14" s="18">
        <f>'[1]قائمة الدخل'!F37/'[1]قائمة المركز المالي'!F18</f>
        <v>-9.1245611914171458E-3</v>
      </c>
      <c r="G14" s="18">
        <f>'[1]قائمة الدخل'!G37/'[1]قائمة المركز المالي'!G18</f>
        <v>-9.125458087879474E-3</v>
      </c>
      <c r="H14" s="18">
        <f>'[1]قائمة الدخل'!H37/'[1]قائمة المركز المالي'!H18</f>
        <v>-8.2629863775695242E-2</v>
      </c>
      <c r="I14" s="18">
        <f>'[1]قائمة الدخل'!I37/'[1]قائمة المركز المالي'!I18</f>
        <v>0.15807274862441145</v>
      </c>
      <c r="J14" s="18">
        <f>'[1]قائمة الدخل'!J37/'[1]قائمة المركز المالي'!J18</f>
        <v>0.11812610658793167</v>
      </c>
      <c r="K14" s="18">
        <f>'[1]قائمة الدخل'!K37/'[1]قائمة المركز المالي'!K18</f>
        <v>-1.2330144925958186E-2</v>
      </c>
      <c r="L14" s="18">
        <f>'[1]قائمة الدخل'!L37/'[1]قائمة المركز المالي'!L18</f>
        <v>-9.0979557598664246E-3</v>
      </c>
      <c r="M14" s="18">
        <f>'[1]قائمة الدخل'!M37/'[1]قائمة المركز المالي'!M18</f>
        <v>-2.1062401472379443E-2</v>
      </c>
      <c r="N14" s="18">
        <f>'[1]قائمة الدخل'!N37/'[1]قائمة المركز المالي'!N18</f>
        <v>5.8638462694691161E-3</v>
      </c>
      <c r="O14" s="18">
        <f>'[1]قائمة الدخل'!O37/'[1]قائمة المركز المالي'!O18</f>
        <v>1.084106576043572E-3</v>
      </c>
      <c r="P14" s="18">
        <f>'[1]قائمة الدخل'!P37/'[1]قائمة المركز المالي'!P18</f>
        <v>-1.6851702449716593E-2</v>
      </c>
      <c r="Q14" s="18">
        <f>'[1]قائمة الدخل'!Q37/'[1]قائمة المركز المالي'!Q18</f>
        <v>7.2701945927743919E-4</v>
      </c>
      <c r="R14" s="19" t="s">
        <v>33</v>
      </c>
      <c r="S14" s="20" t="s">
        <v>34</v>
      </c>
    </row>
    <row r="15" spans="2:19" x14ac:dyDescent="0.25">
      <c r="B15" s="19" t="s">
        <v>35</v>
      </c>
      <c r="C15" s="18">
        <f>'[1]قائمة الدخل'!C37/'[1]قائمة المركز المالي'!C36</f>
        <v>0.55909628186793658</v>
      </c>
      <c r="D15" s="18">
        <f>'[1]قائمة الدخل'!D37/'[1]قائمة المركز المالي'!D36</f>
        <v>0.73475099127842047</v>
      </c>
      <c r="E15" s="18">
        <f>'[1]قائمة الدخل'!E37/'[1]قائمة المركز المالي'!E36</f>
        <v>2.3283607333267231E-2</v>
      </c>
      <c r="F15" s="18">
        <f>'[1]قائمة الدخل'!F37/'[1]قائمة المركز المالي'!F36</f>
        <v>-4.1632148906804986E-2</v>
      </c>
      <c r="G15" s="18">
        <f>'[1]قائمة الدخل'!G37/'[1]قائمة المركز المالي'!G36</f>
        <v>-4.1632148326338402E-2</v>
      </c>
      <c r="H15" s="18">
        <f>'[1]قائمة الدخل'!H37/'[1]قائمة المركز المالي'!H36</f>
        <v>-0.34722815771295451</v>
      </c>
      <c r="I15" s="18">
        <f>'[1]قائمة الدخل'!I37/'[1]قائمة المركز المالي'!I36</f>
        <v>0.48385752072825899</v>
      </c>
      <c r="J15" s="18">
        <f>'[1]قائمة الدخل'!J37/'[1]قائمة المركز المالي'!J36</f>
        <v>0.55712179954877183</v>
      </c>
      <c r="K15" s="18">
        <f>'[1]قائمة الدخل'!K37/'[1]قائمة المركز المالي'!K36</f>
        <v>-9.3619068520227861E-2</v>
      </c>
      <c r="L15" s="18">
        <f>'[1]قائمة الدخل'!L37/'[1]قائمة المركز المالي'!L36</f>
        <v>-6.8321327982010974E-2</v>
      </c>
      <c r="M15" s="18">
        <f>'[1]قائمة الدخل'!M37/'[1]قائمة المركز المالي'!M36</f>
        <v>-0.13880094853226363</v>
      </c>
      <c r="N15" s="18">
        <f>'[1]قائمة الدخل'!N37/'[1]قائمة المركز المالي'!N36</f>
        <v>3.5078540753549825E-2</v>
      </c>
      <c r="O15" s="18">
        <f>'[1]قائمة الدخل'!O37/'[1]قائمة المركز المالي'!O36</f>
        <v>6.130302435485107E-3</v>
      </c>
      <c r="P15" s="18">
        <f>'[1]قائمة الدخل'!P37/'[1]قائمة المركز المالي'!P36</f>
        <v>-5.5981464979650522E-2</v>
      </c>
      <c r="Q15" s="18">
        <f>'[1]قائمة الدخل'!Q37/'[1]قائمة المركز المالي'!Q36</f>
        <v>8.3883642937152784E-4</v>
      </c>
      <c r="R15" s="19" t="s">
        <v>36</v>
      </c>
      <c r="S15" s="20" t="s">
        <v>37</v>
      </c>
    </row>
    <row r="16" spans="2:19" x14ac:dyDescent="0.25">
      <c r="B16" s="17" t="s">
        <v>38</v>
      </c>
      <c r="C16" s="18">
        <f>'[1]قائمة الدخل'!C14/'[1]قائمة الدخل'!C19</f>
        <v>0.12055555696494252</v>
      </c>
      <c r="D16" s="18">
        <f>'[1]قائمة الدخل'!D14/'[1]قائمة الدخل'!D19</f>
        <v>6.4505100778316241E-2</v>
      </c>
      <c r="E16" s="18">
        <f>'[1]قائمة الدخل'!E14/'[1]قائمة الدخل'!E19</f>
        <v>0.74262248756764337</v>
      </c>
      <c r="F16" s="18">
        <f>'[1]قائمة الدخل'!F14/'[1]قائمة الدخل'!F19</f>
        <v>0.9124199028215797</v>
      </c>
      <c r="G16" s="18">
        <f>'[1]قائمة الدخل'!G14/'[1]قائمة الدخل'!G19</f>
        <v>0.91241989980264726</v>
      </c>
      <c r="H16" s="18">
        <f>'[1]قائمة الدخل'!H14/'[1]قائمة الدخل'!H19</f>
        <v>-0.44254620849090132</v>
      </c>
      <c r="I16" s="18">
        <f>'[1]قائمة الدخل'!I14/'[1]قائمة الدخل'!I19</f>
        <v>0.22774395968323352</v>
      </c>
      <c r="J16" s="18">
        <f>'[1]قائمة الدخل'!J14/'[1]قائمة الدخل'!J19</f>
        <v>4.1299775028858635E-2</v>
      </c>
      <c r="K16" s="18">
        <f>'[1]قائمة الدخل'!K14/'[1]قائمة الدخل'!K19</f>
        <v>-0.17861649278734465</v>
      </c>
      <c r="L16" s="18">
        <f>'[1]قائمة الدخل'!L14/'[1]قائمة الدخل'!L19</f>
        <v>-3.359211089180663E-2</v>
      </c>
      <c r="M16" s="18">
        <f>'[1]قائمة الدخل'!M14/'[1]قائمة الدخل'!M19</f>
        <v>0.33841422452760805</v>
      </c>
      <c r="N16" s="18">
        <f>'[1]قائمة الدخل'!N14/'[1]قائمة الدخل'!N19</f>
        <v>0.55994143535159824</v>
      </c>
      <c r="O16" s="18">
        <f>'[1]قائمة الدخل'!O14/'[1]قائمة الدخل'!O19</f>
        <v>0.8690710925638292</v>
      </c>
      <c r="P16" s="18">
        <f>'[1]قائمة الدخل'!P14/'[1]قائمة الدخل'!P19</f>
        <v>1.0463012715848836</v>
      </c>
      <c r="Q16" s="18">
        <f>'[1]قائمة الدخل'!Q14/'[1]قائمة الدخل'!Q19</f>
        <v>-1.2743289962691442</v>
      </c>
      <c r="R16" s="19" t="s">
        <v>39</v>
      </c>
      <c r="S16" s="24" t="s">
        <v>40</v>
      </c>
    </row>
    <row r="17" spans="2:20" x14ac:dyDescent="0.25">
      <c r="B17" s="17" t="s">
        <v>41</v>
      </c>
      <c r="C17" s="18">
        <f>'[1]قائمة الدخل'!C37/'[1]قائمة الدخل'!C19</f>
        <v>0.89958768335525674</v>
      </c>
      <c r="D17" s="18">
        <f>'[1]قائمة الدخل'!D37/'[1]قائمة الدخل'!D19</f>
        <v>0.88013717958057058</v>
      </c>
      <c r="E17" s="18">
        <f>'[1]قائمة الدخل'!E37/'[1]قائمة الدخل'!E19</f>
        <v>0.11623744924146726</v>
      </c>
      <c r="F17" s="18">
        <f>'[1]قائمة الدخل'!F37/'[1]قائمة الدخل'!F19</f>
        <v>-0.4746136704836883</v>
      </c>
      <c r="G17" s="18">
        <f>'[1]قائمة الدخل'!G37/'[1]قائمة الدخل'!G19</f>
        <v>-0.47461366229591045</v>
      </c>
      <c r="H17" s="18">
        <f>'[1]قائمة الدخل'!H37/'[1]قائمة الدخل'!H19</f>
        <v>1.7713207170703669</v>
      </c>
      <c r="I17" s="18">
        <f>'[1]قائمة الدخل'!I37/'[1]قائمة الدخل'!I19</f>
        <v>0.78312003761221938</v>
      </c>
      <c r="J17" s="18">
        <f>'[1]قائمة الدخل'!J37/'[1]قائمة الدخل'!J19</f>
        <v>0.74852756913116814</v>
      </c>
      <c r="K17" s="18">
        <f>'[1]قائمة الدخل'!K37/'[1]قائمة الدخل'!K19</f>
        <v>-0.17552389958366107</v>
      </c>
      <c r="L17" s="18">
        <f>'[1]قائمة الدخل'!L37/'[1]قائمة الدخل'!L19</f>
        <v>-9.6842090424433494E-2</v>
      </c>
      <c r="M17" s="18">
        <f>'[1]قائمة الدخل'!M37/'[1]قائمة الدخل'!M19</f>
        <v>-0.35841294024727649</v>
      </c>
      <c r="N17" s="18">
        <f>'[1]قائمة الدخل'!N37/'[1]قائمة الدخل'!N19</f>
        <v>0.15773657893802862</v>
      </c>
      <c r="O17" s="18">
        <f>'[1]قائمة الدخل'!O37/'[1]قائمة الدخل'!O19</f>
        <v>4.5954663292938749E-2</v>
      </c>
      <c r="P17" s="18">
        <f>'[1]قائمة الدخل'!P37/'[1]قائمة الدخل'!P19</f>
        <v>-2.651539329723406</v>
      </c>
      <c r="Q17" s="18">
        <f>'[1]قائمة الدخل'!Q37/'[1]قائمة الدخل'!Q19</f>
        <v>-5.8880464583520552E-2</v>
      </c>
      <c r="R17" s="17" t="s">
        <v>42</v>
      </c>
      <c r="S17" s="20" t="s">
        <v>43</v>
      </c>
    </row>
    <row r="18" spans="2:20" x14ac:dyDescent="0.25">
      <c r="B18" s="17" t="s">
        <v>44</v>
      </c>
      <c r="C18" s="18">
        <f>'[1]قائمة الدخل'!C19/'[1]قائمة المركز المالي'!C18</f>
        <v>0.15301967389253993</v>
      </c>
      <c r="D18" s="18">
        <f>'[1]قائمة الدخل'!D19/'[1]قائمة المركز المالي'!D18</f>
        <v>0.26411802254227817</v>
      </c>
      <c r="E18" s="18">
        <f>'[1]قائمة الدخل'!E19/'[1]قائمة المركز المالي'!E18</f>
        <v>4.2534810312399592E-2</v>
      </c>
      <c r="F18" s="18">
        <f>'[1]قائمة الدخل'!F19/'[1]قائمة المركز المالي'!F18</f>
        <v>1.9225238881379298E-2</v>
      </c>
      <c r="G18" s="18">
        <f>'[1]قائمة الدخل'!G19/'[1]قائمة المركز المالي'!G18</f>
        <v>1.9227128953127278E-2</v>
      </c>
      <c r="H18" s="18">
        <f>'[1]قائمة الدخل'!H19/'[1]قائمة المركز المالي'!H18</f>
        <v>-4.6648731073590619E-2</v>
      </c>
      <c r="I18" s="18">
        <f>'[1]قائمة الدخل'!I19/'[1]قائمة المركز المالي'!I18</f>
        <v>0.20184996045610692</v>
      </c>
      <c r="J18" s="18">
        <f>'[1]قائمة الدخل'!J19/'[1]قائمة المركز المالي'!J18</f>
        <v>0.1578112970842786</v>
      </c>
      <c r="K18" s="18">
        <f>'[1]قائمة الدخل'!K19/'[1]قائمة المركز المالي'!K18</f>
        <v>7.024766972022059E-2</v>
      </c>
      <c r="L18" s="18">
        <f>'[1]قائمة الدخل'!L19/'[1]قائمة المركز المالي'!L18</f>
        <v>9.3946296697979867E-2</v>
      </c>
      <c r="M18" s="18">
        <f>'[1]قائمة الدخل'!M19/'[1]قائمة المركز المالي'!M18</f>
        <v>5.876573947873661E-2</v>
      </c>
      <c r="N18" s="18">
        <f>'[1]قائمة الدخل'!N19/'[1]قائمة المركز المالي'!N18</f>
        <v>3.7174929930316909E-2</v>
      </c>
      <c r="O18" s="18">
        <f>'[1]قائمة الدخل'!O19/'[1]قائمة المركز المالي'!O18</f>
        <v>2.3590784881458427E-2</v>
      </c>
      <c r="P18" s="18">
        <f>'[1]قائمة الدخل'!P19/'[1]قائمة المركز المالي'!P18</f>
        <v>6.3554412566358088E-3</v>
      </c>
      <c r="Q18" s="18">
        <f>'[1]قائمة الدخل'!Q19/'[1]قائمة المركز المالي'!Q18</f>
        <v>-1.234737980448811E-2</v>
      </c>
      <c r="R18" s="17" t="s">
        <v>45</v>
      </c>
      <c r="S18" s="20" t="s">
        <v>46</v>
      </c>
    </row>
    <row r="19" spans="2:20" x14ac:dyDescent="0.25">
      <c r="B19" s="17" t="s">
        <v>47</v>
      </c>
      <c r="C19" s="18">
        <f>'[1]قائمة المركز المالي'!C36/'[1]قائمة المركز المالي'!C18</f>
        <v>0.24620913858497467</v>
      </c>
      <c r="D19" s="18">
        <f>'[1]قائمة المركز المالي'!D36/'[1]قائمة المركز المالي'!D18</f>
        <v>0.31637941860043273</v>
      </c>
      <c r="E19" s="18">
        <f>'[1]قائمة المركز المالي'!E36/'[1]قائمة المركز المالي'!E18</f>
        <v>0.21234415199997311</v>
      </c>
      <c r="F19" s="18">
        <f>'[1]قائمة المركز المالي'!F36/'[1]قائمة المركز المالي'!F18</f>
        <v>0.21917103563024801</v>
      </c>
      <c r="G19" s="18">
        <f>'[1]قائمة المركز المالي'!G36/'[1]قائمة المركز المالي'!G18</f>
        <v>0.21919258204857736</v>
      </c>
      <c r="H19" s="18">
        <f>'[1]قائمة المركز المالي'!H36/'[1]قائمة المركز المالي'!H18</f>
        <v>0.23796993976509084</v>
      </c>
      <c r="I19" s="18">
        <f>'[1]قائمة المركز المالي'!I36/'[1]قائمة المركز المالي'!I18</f>
        <v>0.32669275944392578</v>
      </c>
      <c r="J19" s="18">
        <f>'[1]قائمة المركز المالي'!J36/'[1]قائمة المركز المالي'!J18</f>
        <v>0.21202923074201233</v>
      </c>
      <c r="K19" s="18">
        <f>'[1]قائمة المركز المالي'!K36/'[1]قائمة المركز المالي'!K18</f>
        <v>0.13170548608154614</v>
      </c>
      <c r="L19" s="18">
        <f>'[1]قائمة المركز المالي'!L36/'[1]قائمة المركز المالي'!L18</f>
        <v>0.13316421136108361</v>
      </c>
      <c r="M19" s="18">
        <f>'[1]قائمة المركز المالي'!M36/'[1]قائمة المركز المالي'!M18</f>
        <v>0.15174537130402668</v>
      </c>
      <c r="N19" s="18">
        <f>'[1]قائمة المركز المالي'!N36/'[1]قائمة المركز المالي'!N18</f>
        <v>0.1671633466929697</v>
      </c>
      <c r="O19" s="18">
        <f>'[1]قائمة المركز المالي'!O36/'[1]قائمة المركز المالي'!O18</f>
        <v>0.17684389758134075</v>
      </c>
      <c r="P19" s="18">
        <f>'[1]قائمة المركز المالي'!P36/'[1]قائمة المركز المالي'!P18</f>
        <v>0.30102289134166554</v>
      </c>
      <c r="Q19" s="18">
        <f>'[1]قائمة المركز المالي'!Q36/'[1]قائمة المركز المالي'!Q18</f>
        <v>0.86669991171238947</v>
      </c>
      <c r="R19" s="19" t="s">
        <v>48</v>
      </c>
      <c r="S19" s="20" t="s">
        <v>49</v>
      </c>
    </row>
    <row r="20" spans="2:20" x14ac:dyDescent="0.25">
      <c r="B20" s="17" t="s">
        <v>50</v>
      </c>
      <c r="C20" s="18">
        <f>'[1]قائمة المركز المالي'!C36/('[1]قائمة المركز المالي'!C20+'[1]قائمة المركز المالي'!C21)</f>
        <v>0.36496071980370631</v>
      </c>
      <c r="D20" s="18">
        <f>'[1]قائمة المركز المالي'!D36/('[1]قائمة المركز المالي'!D20+'[1]قائمة المركز المالي'!D21)</f>
        <v>0.51787833735488398</v>
      </c>
      <c r="E20" s="18">
        <f>'[1]قائمة المركز المالي'!E36/('[1]قائمة المركز المالي'!E20+'[1]قائمة المركز المالي'!E21)</f>
        <v>0.29517559427359757</v>
      </c>
      <c r="F20" s="18">
        <f>'[1]قائمة المركز المالي'!F36/('[1]قائمة المركز المالي'!F20+'[1]قائمة المركز المالي'!F21)</f>
        <v>0.30538817678126945</v>
      </c>
      <c r="G20" s="18">
        <f>'[1]قائمة المركز المالي'!G36/('[1]قائمة المركز المالي'!G20+'[1]قائمة المركز المالي'!G21)</f>
        <v>0.30538817678126945</v>
      </c>
      <c r="H20" s="18">
        <f>'[1]قائمة المركز المالي'!H36/('[1]قائمة المركز المالي'!H20+'[1]قائمة المركز المالي'!H21)</f>
        <v>0.34121417808402765</v>
      </c>
      <c r="I20" s="18">
        <f>'[1]قائمة المركز المالي'!I36/('[1]قائمة المركز المالي'!I20+'[1]قائمة المركز المالي'!I21)</f>
        <v>0.50723954372001234</v>
      </c>
      <c r="J20" s="18">
        <f>'[1]قائمة المركز المالي'!J36/('[1]قائمة المركز المالي'!J20+'[1]قائمة المركز المالي'!J21)</f>
        <v>0.2805378575220992</v>
      </c>
      <c r="K20" s="18">
        <f>'[1]قائمة المركز المالي'!K36/('[1]قائمة المركز المالي'!K20+'[1]قائمة المركز المالي'!K21)</f>
        <v>0.15891615002948398</v>
      </c>
      <c r="L20" s="18">
        <f>'[1]قائمة المركز المالي'!L36/('[1]قائمة المركز المالي'!L20+'[1]قائمة المركز المالي'!L21)</f>
        <v>0.15919277380706781</v>
      </c>
      <c r="M20" s="18">
        <f>'[1]قائمة المركز المالي'!M36/('[1]قائمة المركز المالي'!M20+'[1]قائمة المركز المالي'!M21)</f>
        <v>0.19288668514707924</v>
      </c>
      <c r="N20" s="18">
        <f>'[1]قائمة المركز المالي'!N36/('[1]قائمة المركز المالي'!N20+'[1]قائمة المركز المالي'!N21)</f>
        <v>0.21008785799073701</v>
      </c>
      <c r="O20" s="18">
        <f>'[1]قائمة المركز المالي'!O36/('[1]قائمة المركز المالي'!O20+'[1]قائمة المركز المالي'!O21)</f>
        <v>0.22654034250765401</v>
      </c>
      <c r="P20" s="18">
        <f>'[1]قائمة المركز المالي'!P36/('[1]قائمة المركز المالي'!P20+'[1]قائمة المركز المالي'!P21)</f>
        <v>0.49440133864527114</v>
      </c>
      <c r="Q20" s="18" t="s">
        <v>8</v>
      </c>
      <c r="R20" s="17" t="s">
        <v>51</v>
      </c>
      <c r="S20" s="20" t="s">
        <v>52</v>
      </c>
    </row>
    <row r="21" spans="2:20" x14ac:dyDescent="0.25">
      <c r="B21" s="17" t="s">
        <v>53</v>
      </c>
      <c r="C21" s="18">
        <f>'[1]قائمة المركز المالي'!C27/'[1]قائمة المركز المالي'!C18</f>
        <v>0.7537908614154335</v>
      </c>
      <c r="D21" s="18">
        <f>'[1]قائمة المركز المالي'!D27/'[1]قائمة المركز المالي'!D18</f>
        <v>0.68362058139956727</v>
      </c>
      <c r="E21" s="18">
        <f>'[1]قائمة المركز المالي'!E27/'[1]قائمة المركز المالي'!E18</f>
        <v>0.78765584800002686</v>
      </c>
      <c r="F21" s="18">
        <f>'[1]قائمة المركز المالي'!F27/'[1]قائمة المركز المالي'!F18</f>
        <v>0.78082896436975202</v>
      </c>
      <c r="G21" s="18">
        <f>'[1]قائمة المركز المالي'!G27/'[1]قائمة المركز المالي'!G18</f>
        <v>0.78080741795142261</v>
      </c>
      <c r="H21" s="18">
        <f>'[1]قائمة المركز المالي'!H27/'[1]قائمة المركز المالي'!H18</f>
        <v>0.76203006023490916</v>
      </c>
      <c r="I21" s="18">
        <f>'[1]قائمة المركز المالي'!I27/'[1]قائمة المركز المالي'!I18</f>
        <v>0.67330724055607427</v>
      </c>
      <c r="J21" s="18">
        <f>'[1]قائمة المركز المالي'!J27/'[1]قائمة المركز المالي'!J18</f>
        <v>0.7879707692579877</v>
      </c>
      <c r="K21" s="18">
        <f>'[1]قائمة المركز المالي'!K27/'[1]قائمة المركز المالي'!K18</f>
        <v>0.8682945139184538</v>
      </c>
      <c r="L21" s="18">
        <f>'[1]قائمة المركز المالي'!L27/'[1]قائمة المركز المالي'!L18</f>
        <v>0.86683578863891642</v>
      </c>
      <c r="M21" s="18">
        <f>'[1]قائمة المركز المالي'!M27/'[1]قائمة المركز المالي'!M18</f>
        <v>0.84825462869597335</v>
      </c>
      <c r="N21" s="18">
        <f>'[1]قائمة المركز المالي'!N27/'[1]قائمة المركز المالي'!N18</f>
        <v>0.83283665330703027</v>
      </c>
      <c r="O21" s="18">
        <f>'[1]قائمة المركز المالي'!O27/'[1]قائمة المركز المالي'!O18</f>
        <v>0.82315610241865922</v>
      </c>
      <c r="P21" s="18">
        <f>'[1]قائمة المركز المالي'!P27/'[1]قائمة المركز المالي'!P18</f>
        <v>0.69897710865833451</v>
      </c>
      <c r="Q21" s="18">
        <f>'[1]قائمة المركز المالي'!Q27/'[1]قائمة المركز المالي'!Q18</f>
        <v>0.13330008828761059</v>
      </c>
      <c r="R21" s="19" t="s">
        <v>54</v>
      </c>
      <c r="S21" s="20" t="s">
        <v>55</v>
      </c>
    </row>
    <row r="22" spans="2:20" x14ac:dyDescent="0.25">
      <c r="B22" s="17" t="s">
        <v>56</v>
      </c>
      <c r="C22" s="18">
        <f>('[1]قائمة المركز المالي'!C20+'[1]قائمة المركز المالي'!C21)/'[1]قائمة المركز المالي'!C18</f>
        <v>0.67461818553349506</v>
      </c>
      <c r="D22" s="18">
        <f>('[1]قائمة المركز المالي'!D20+'[1]قائمة المركز المالي'!D21)/'[1]قائمة المركز المالي'!D18</f>
        <v>0.61091456386527498</v>
      </c>
      <c r="E22" s="18">
        <f>('[1]قائمة المركز المالي'!E20+'[1]قائمة المركز المالي'!E21)/'[1]قائمة المركز المالي'!E18</f>
        <v>0.7193824832386102</v>
      </c>
      <c r="F22" s="18">
        <f>('[1]قائمة المركز المالي'!F20+'[1]قائمة المركز المالي'!F21)/'[1]قائمة المركز المالي'!F18</f>
        <v>0.71768016018258163</v>
      </c>
      <c r="G22" s="18">
        <f>('[1]قائمة المركز المالي'!G20+'[1]قائمة المركز المالي'!G21)/'[1]قائمة المركز المالي'!G18</f>
        <v>0.71775071438201543</v>
      </c>
      <c r="H22" s="18">
        <f>('[1]قائمة المركز المالي'!H20+'[1]قائمة المركز المالي'!H21)/'[1]قائمة المركز المالي'!H18</f>
        <v>0.69742101896624054</v>
      </c>
      <c r="I22" s="18">
        <f>('[1]قائمة المركز المالي'!I20+'[1]قائمة المركز المالي'!I21)/'[1]قائمة المركز المالي'!I18</f>
        <v>0.64406011614949066</v>
      </c>
      <c r="J22" s="18">
        <f>('[1]قائمة المركز المالي'!J20+'[1]قائمة المركز المالي'!J21)/'[1]قائمة المركز المالي'!J18</f>
        <v>0.75579543030234286</v>
      </c>
      <c r="K22" s="18">
        <f>('[1]قائمة المركز المالي'!K20+'[1]قائمة المركز المالي'!K21)/'[1]قائمة المركز المالي'!K18</f>
        <v>0.82877345101244015</v>
      </c>
      <c r="L22" s="18">
        <f>('[1]قائمة المركز المالي'!L20+'[1]قائمة المركز المالي'!L21)/'[1]قائمة المركز المالي'!L18</f>
        <v>0.83649658320842335</v>
      </c>
      <c r="M22" s="18">
        <f>('[1]قائمة المركز المالي'!M20+'[1]قائمة المركز المالي'!M21)/'[1]قائمة المركز المالي'!M18</f>
        <v>0.78670734161001499</v>
      </c>
      <c r="N22" s="18">
        <f>('[1]قائمة المركز المالي'!N20+'[1]قائمة المركز المالي'!N21)/'[1]قائمة المركز المالي'!N18</f>
        <v>0.79568304561580183</v>
      </c>
      <c r="O22" s="18">
        <f>('[1]قائمة المركز المالي'!O20+'[1]قائمة المركز المالي'!O21)/'[1]قائمة المركز المالي'!O18</f>
        <v>0.78062871991714156</v>
      </c>
      <c r="P22" s="18">
        <f>('[1]قائمة المركز المالي'!P20+'[1]قائمة المركز المالي'!P21)/'[1]قائمة المركز المالي'!P18</f>
        <v>0.60886342291570328</v>
      </c>
      <c r="Q22" s="18" t="s">
        <v>8</v>
      </c>
      <c r="R22" s="17" t="s">
        <v>57</v>
      </c>
      <c r="S22" s="20" t="s">
        <v>58</v>
      </c>
    </row>
    <row r="23" spans="2:20" x14ac:dyDescent="0.25">
      <c r="B23" s="17" t="s">
        <v>59</v>
      </c>
      <c r="C23" s="18">
        <f>'[1]قائمة المركز المالي'!C9/'[1]قائمة المركز المالي'!C18</f>
        <v>0.14313702436167178</v>
      </c>
      <c r="D23" s="18">
        <f>'[1]قائمة المركز المالي'!D9/'[1]قائمة المركز المالي'!D18</f>
        <v>0.21397490868685753</v>
      </c>
      <c r="E23" s="18">
        <f>'[1]قائمة المركز المالي'!E9/'[1]قائمة المركز المالي'!E18</f>
        <v>0.34843463222292087</v>
      </c>
      <c r="F23" s="18">
        <f>'[1]قائمة المركز المالي'!F9/'[1]قائمة المركز المالي'!F18</f>
        <v>0.2670633638622098</v>
      </c>
      <c r="G23" s="18">
        <f>'[1]قائمة المركز المالي'!G9/'[1]قائمة المركز المالي'!G18</f>
        <v>0.26627383180301301</v>
      </c>
      <c r="H23" s="18">
        <f>'[1]قائمة المركز المالي'!H9/'[1]قائمة المركز المالي'!H18</f>
        <v>0.31640821778560824</v>
      </c>
      <c r="I23" s="18">
        <f>'[1]قائمة المركز المالي'!I9/'[1]قائمة المركز المالي'!I18</f>
        <v>0.3582353449760794</v>
      </c>
      <c r="J23" s="18">
        <f>'[1]قائمة المركز المالي'!J9/'[1]قائمة المركز المالي'!J18</f>
        <v>0.31146357527479401</v>
      </c>
      <c r="K23" s="18">
        <f>'[1]قائمة المركز المالي'!K9/'[1]قائمة المركز المالي'!K18</f>
        <v>0.263236677354866</v>
      </c>
      <c r="L23" s="18">
        <f>'[1]قائمة المركز المالي'!L9/'[1]قائمة المركز المالي'!L18</f>
        <v>0.32407974858841815</v>
      </c>
      <c r="M23" s="18">
        <f>'[1]قائمة المركز المالي'!M9/'[1]قائمة المركز المالي'!M18</f>
        <v>0.45834861073298167</v>
      </c>
      <c r="N23" s="18">
        <f>'[1]قائمة المركز المالي'!N9/'[1]قائمة المركز المالي'!N18</f>
        <v>0.59913983857783304</v>
      </c>
      <c r="O23" s="18">
        <f>'[1]قائمة المركز المالي'!O9/'[1]قائمة المركز المالي'!O18</f>
        <v>0.5444374755938659</v>
      </c>
      <c r="P23" s="18">
        <f>'[1]قائمة المركز المالي'!P9/'[1]قائمة المركز المالي'!P18</f>
        <v>0.43925904699063195</v>
      </c>
      <c r="Q23" s="18">
        <f>'[1]قائمة المركز المالي'!Q9/'[1]قائمة المركز المالي'!Q18</f>
        <v>1.1043762686578645E-2</v>
      </c>
      <c r="R23" s="17" t="s">
        <v>60</v>
      </c>
      <c r="S23" s="20" t="s">
        <v>61</v>
      </c>
    </row>
    <row r="24" spans="2:20" x14ac:dyDescent="0.25">
      <c r="B24" s="17" t="s">
        <v>62</v>
      </c>
      <c r="C24" s="18">
        <f>'[1]قائمة المركز المالي'!C9/('[1]قائمة المركز المالي'!C20+'[1]قائمة المركز المالي'!C21)</f>
        <v>0.21217486784539838</v>
      </c>
      <c r="D24" s="18">
        <f>'[1]قائمة المركز المالي'!D9/('[1]قائمة المركز المالي'!D20+'[1]قائمة المركز المالي'!D21)</f>
        <v>0.35025340913962139</v>
      </c>
      <c r="E24" s="18">
        <f>'[1]قائمة المركز المالي'!E9/('[1]قائمة المركز المالي'!E20+'[1]قائمة المركز المالي'!E21)</f>
        <v>0.48435239992818874</v>
      </c>
      <c r="F24" s="18">
        <f>'[1]قائمة المركز المالي'!F9/('[1]قائمة المركز المالي'!F20+'[1]قائمة المركز المالي'!F21)</f>
        <v>0.37212031024275138</v>
      </c>
      <c r="G24" s="18">
        <f>'[1]قائمة المركز المالي'!G9/('[1]قائمة المركز المالي'!G20+'[1]قائمة المركز المالي'!G21)</f>
        <v>0.37098372243666133</v>
      </c>
      <c r="H24" s="18">
        <f>'[1]قائمة المركز المالي'!H9/('[1]قائمة المركز المالي'!H20+'[1]قائمة المركز المالي'!H21)</f>
        <v>0.45368322602981992</v>
      </c>
      <c r="I24" s="18">
        <f>'[1]قائمة المركز المالي'!I9/('[1]قائمة المركز المالي'!I20+'[1]قائمة المركز المالي'!I21)</f>
        <v>0.556214142117334</v>
      </c>
      <c r="J24" s="18">
        <f>'[1]قائمة المركز المالي'!J9/('[1]قائمة المركز المالي'!J20+'[1]قائمة المركز المالي'!J21)</f>
        <v>0.41210036841609166</v>
      </c>
      <c r="K24" s="18">
        <f>'[1]قائمة المركز المالي'!K9/('[1]قائمة المركز المالي'!K20+'[1]قائمة المركز المالي'!K21)</f>
        <v>0.31762199553242532</v>
      </c>
      <c r="L24" s="18">
        <f>'[1]قائمة المركز المالي'!L9/('[1]قائمة المركز المالي'!L20+'[1]قائمة المركز المالي'!L21)</f>
        <v>0.3874250715351335</v>
      </c>
      <c r="M24" s="18">
        <f>'[1]قائمة المركز المالي'!M9/('[1]قائمة المركز المالي'!M20+'[1]قائمة المركز المالي'!M21)</f>
        <v>0.58261641463134239</v>
      </c>
      <c r="N24" s="18">
        <f>'[1]قائمة المركز المالي'!N9/('[1]قائمة المركز المالي'!N20+'[1]قائمة المركز المالي'!N21)</f>
        <v>0.75298806714442634</v>
      </c>
      <c r="O24" s="18">
        <f>'[1]قائمة المركز المالي'!O9/('[1]قائمة المركز المالي'!O20+'[1]قائمة المركز المالي'!O21)</f>
        <v>0.69743459560603183</v>
      </c>
      <c r="P24" s="18">
        <f>'[1]قائمة المركز المالي'!P9/('[1]قائمة المركز المالي'!P20+'[1]قائمة المركز المالي'!P21)</f>
        <v>0.72144101691496598</v>
      </c>
      <c r="Q24" s="18" t="s">
        <v>8</v>
      </c>
      <c r="R24" s="17" t="s">
        <v>63</v>
      </c>
      <c r="S24" s="20" t="s">
        <v>64</v>
      </c>
    </row>
    <row r="25" spans="2:20" ht="21" customHeight="1" x14ac:dyDescent="0.25">
      <c r="B25" s="17" t="s">
        <v>65</v>
      </c>
      <c r="C25" s="18">
        <f>'[1]قائمة المركز المالي'!C36/'[1]قائمة المركز المالي'!C9</f>
        <v>1.7200940125935915</v>
      </c>
      <c r="D25" s="18">
        <f>'[1]قائمة المركز المالي'!D36/'[1]قائمة المركز المالي'!D9</f>
        <v>1.478581860564967</v>
      </c>
      <c r="E25" s="18">
        <f>'[1]قائمة المركز المالي'!E36/'[1]قائمة المركز المالي'!E9</f>
        <v>0.60942320987231824</v>
      </c>
      <c r="F25" s="18">
        <f>'[1]قائمة المركز المالي'!F36/'[1]قائمة المركز المالي'!F9</f>
        <v>0.82067054222880365</v>
      </c>
      <c r="G25" s="18">
        <f>'[1]قائمة المركز المالي'!G36/'[1]قائمة المركز المالي'!G9</f>
        <v>0.82318484157592342</v>
      </c>
      <c r="H25" s="18">
        <f>'[1]قائمة المركز المالي'!H36/'[1]قائمة المركز المالي'!H9</f>
        <v>0.75209784824973924</v>
      </c>
      <c r="I25" s="18">
        <f>'[1]قائمة المركز المالي'!I36/'[1]قائمة المركز المالي'!I9</f>
        <v>0.91195010214790539</v>
      </c>
      <c r="J25" s="18">
        <f>'[1]قائمة المركز المالي'!J36/'[1]قائمة المركز المالي'!J9</f>
        <v>0.68075129027510184</v>
      </c>
      <c r="K25" s="18">
        <f>'[1]قائمة المركز المالي'!K36/'[1]قائمة المركز المالي'!K9</f>
        <v>0.50033106102458391</v>
      </c>
      <c r="L25" s="18">
        <f>'[1]قائمة المركز المالي'!L36/'[1]قائمة المركز المالي'!L9</f>
        <v>0.41089951452104584</v>
      </c>
      <c r="M25" s="18">
        <f>'[1]قائمة المركز المالي'!M36/'[1]قائمة المركز المالي'!M9</f>
        <v>0.33106977473185439</v>
      </c>
      <c r="N25" s="18">
        <f>'[1]قائمة المركز المالي'!N36/'[1]قائمة المركز المالي'!N9</f>
        <v>0.27900556085497868</v>
      </c>
      <c r="O25" s="18">
        <f>'[1]قائمة المركز المالي'!O36/'[1]قائمة المركز المالي'!O9</f>
        <v>0.32481947975466152</v>
      </c>
      <c r="P25" s="18">
        <f>'[1]قائمة المركز المالي'!P36/'[1]قائمة المركز المالي'!P9</f>
        <v>0.68529696406704954</v>
      </c>
      <c r="Q25" s="18">
        <f>'[1]قائمة المركز المالي'!Q36/'[1]قائمة المركز المالي'!Q9</f>
        <v>78.478679441897071</v>
      </c>
      <c r="R25" s="17" t="s">
        <v>66</v>
      </c>
      <c r="S25" s="20" t="s">
        <v>67</v>
      </c>
    </row>
    <row r="26" spans="2:20" x14ac:dyDescent="0.25">
      <c r="B26" s="25" t="s">
        <v>68</v>
      </c>
      <c r="C26" s="26">
        <f>'[1]قائمة المركز المالي'!C18/'[1]قائمة المركز المالي'!C27</f>
        <v>1.326627916557978</v>
      </c>
      <c r="D26" s="26">
        <f>'[1]قائمة المركز المالي'!D18/'[1]قائمة المركز المالي'!D27</f>
        <v>1.4627997272298523</v>
      </c>
      <c r="E26" s="26">
        <f>'[1]قائمة المركز المالي'!E18/'[1]قائمة المركز المالي'!E27</f>
        <v>1.2695900151559161</v>
      </c>
      <c r="F26" s="26">
        <f>'[1]قائمة المركز المالي'!F18/'[1]قائمة المركز المالي'!F27</f>
        <v>1.2806901967412958</v>
      </c>
      <c r="G26" s="26">
        <f>'[1]قائمة المركز المالي'!G18/'[1]قائمة المركز المالي'!G27</f>
        <v>1.2807255374489979</v>
      </c>
      <c r="H26" s="26">
        <f>'[1]قائمة المركز المالي'!H18/'[1]قائمة المركز المالي'!H27</f>
        <v>1.3122841895393633</v>
      </c>
      <c r="I26" s="26">
        <f>'[1]قائمة المركز المالي'!I18/'[1]قائمة المركز المالي'!I27</f>
        <v>1.4852060690363513</v>
      </c>
      <c r="J26" s="26">
        <f>'[1]قائمة المركز المالي'!J18/'[1]قائمة المركز المالي'!J27</f>
        <v>1.2690826094243</v>
      </c>
      <c r="K26" s="26">
        <f>'[1]قائمة المركز المالي'!K18/'[1]قائمة المركز المالي'!K27</f>
        <v>1.1516829646742595</v>
      </c>
      <c r="L26" s="26">
        <f>'[1]قائمة المركز المالي'!L18/'[1]قائمة المركز المالي'!L27</f>
        <v>1.1536210353868461</v>
      </c>
      <c r="M26" s="26">
        <f>'[1]قائمة المركز المالي'!M18/'[1]قائمة المركز المالي'!M27</f>
        <v>1.1788912976959591</v>
      </c>
      <c r="N26" s="26">
        <f>'[1]قائمة المركز المالي'!N18/'[1]قائمة المركز المالي'!N27</f>
        <v>1.2007156457742307</v>
      </c>
      <c r="O26" s="26">
        <f>'[1]قائمة المركز المالي'!O18/'[1]قائمة المركز المالي'!O27</f>
        <v>1.2148364047374789</v>
      </c>
      <c r="P26" s="26">
        <f>'[1]قائمة المركز المالي'!P18/'[1]قائمة المركز المالي'!P27</f>
        <v>1.4306620168426831</v>
      </c>
      <c r="Q26" s="26">
        <f>'[1]قائمة المركز المالي'!Q18/'[1]قائمة المركز المالي'!Q27</f>
        <v>7.5018705002083923</v>
      </c>
      <c r="R26" s="27" t="s">
        <v>69</v>
      </c>
      <c r="S26" s="28" t="s">
        <v>70</v>
      </c>
    </row>
    <row r="27" spans="2:20" x14ac:dyDescent="0.25"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31"/>
      <c r="O27" s="31"/>
      <c r="P27" s="31"/>
      <c r="Q27" s="31"/>
      <c r="R27" s="32"/>
      <c r="S27" s="32"/>
    </row>
    <row r="28" spans="2:20" ht="17.25" x14ac:dyDescent="0.3">
      <c r="B28" s="33" t="s">
        <v>71</v>
      </c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29"/>
      <c r="N28" s="31"/>
      <c r="O28" s="31"/>
      <c r="P28" s="31"/>
      <c r="Q28" s="31"/>
      <c r="R28" s="32"/>
      <c r="S28" s="32"/>
    </row>
    <row r="29" spans="2:20" x14ac:dyDescent="0.25">
      <c r="B29" s="46" t="s">
        <v>72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2:20" x14ac:dyDescent="0.25">
      <c r="B30" s="35"/>
      <c r="C30" s="35"/>
      <c r="D30" s="35"/>
      <c r="E30" s="35"/>
      <c r="F30" s="35"/>
      <c r="G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 s="38" customFormat="1" hidden="1" x14ac:dyDescent="0.25">
      <c r="B31" s="36" t="s">
        <v>73</v>
      </c>
      <c r="C31" s="37">
        <f>'[1]قائمة المركز المالي'!C30/'نسب مالية'!C34</f>
        <v>30000000</v>
      </c>
      <c r="D31" s="37">
        <f>'[1]قائمة المركز المالي'!D30/'نسب مالية'!D34</f>
        <v>30000000</v>
      </c>
      <c r="E31" s="37">
        <f>'[1]قائمة المركز المالي'!E30/'نسب مالية'!E34</f>
        <v>30000000</v>
      </c>
      <c r="F31" s="37">
        <f>'[1]قائمة المركز المالي'!F30/'نسب مالية'!F34</f>
        <v>30000000</v>
      </c>
      <c r="G31" s="37">
        <f>'[1]قائمة المركز المالي'!G30/'نسب مالية'!G34</f>
        <v>30000000</v>
      </c>
      <c r="H31" s="37">
        <f>'[1]قائمة المركز المالي'!H30/'نسب مالية'!H34</f>
        <v>30000000</v>
      </c>
      <c r="I31" s="37">
        <f>'[1]قائمة المركز المالي'!I30/'نسب مالية'!I34</f>
        <v>30000000</v>
      </c>
      <c r="J31" s="37">
        <f>'[1]قائمة المركز المالي'!J30/'نسب مالية'!J34</f>
        <v>30000000</v>
      </c>
      <c r="K31" s="37">
        <f>'[1]قائمة المركز المالي'!K30/'نسب مالية'!K34</f>
        <v>30000000</v>
      </c>
      <c r="L31" s="37">
        <f>'[1]قائمة المركز المالي'!L30/'نسب مالية'!L34</f>
        <v>30000000</v>
      </c>
      <c r="M31" s="37">
        <f>'[2]قائمة المركز المالي'!C27/'نسب مالية'!M34</f>
        <v>30000000</v>
      </c>
      <c r="N31" s="37">
        <f>'[2]قائمة المركز المالي'!D27/'نسب مالية'!N34</f>
        <v>30000000</v>
      </c>
      <c r="O31" s="37">
        <f>'[2]قائمة المركز المالي'!E27/'نسب مالية'!O34</f>
        <v>30000000</v>
      </c>
      <c r="P31" s="37">
        <f>'[2]قائمة المركز المالي'!F27/'نسب مالية'!P34</f>
        <v>30000000</v>
      </c>
      <c r="Q31" s="37">
        <f>'[2]قائمة المركز المالي'!G27/'نسب مالية'!Q34</f>
        <v>15000000</v>
      </c>
    </row>
    <row r="32" spans="2:20" s="38" customFormat="1" hidden="1" x14ac:dyDescent="0.25">
      <c r="B32" s="36" t="s">
        <v>74</v>
      </c>
      <c r="C32" s="37">
        <v>105400</v>
      </c>
      <c r="D32" s="39">
        <v>182307</v>
      </c>
      <c r="E32" s="39">
        <v>76143</v>
      </c>
      <c r="F32" s="39">
        <v>402653</v>
      </c>
      <c r="G32" s="39">
        <v>402653</v>
      </c>
      <c r="H32" s="39">
        <v>95720</v>
      </c>
      <c r="I32" s="39">
        <v>95720</v>
      </c>
      <c r="J32" s="40">
        <v>175262</v>
      </c>
      <c r="K32" s="40">
        <v>68444</v>
      </c>
      <c r="L32" s="40">
        <v>128753</v>
      </c>
      <c r="M32" s="40">
        <v>272410</v>
      </c>
      <c r="N32" s="37">
        <v>291366</v>
      </c>
      <c r="O32" s="40">
        <f>[3]Period_Market_Summary_AR!$C$22</f>
        <v>300111</v>
      </c>
      <c r="P32" s="41">
        <v>0</v>
      </c>
      <c r="Q32" s="39">
        <v>0</v>
      </c>
    </row>
    <row r="33" spans="2:17" s="38" customFormat="1" hidden="1" x14ac:dyDescent="0.25">
      <c r="B33" s="36" t="s">
        <v>75</v>
      </c>
      <c r="C33" s="36">
        <v>667.5</v>
      </c>
      <c r="D33" s="42">
        <v>484.36</v>
      </c>
      <c r="E33" s="42">
        <v>403</v>
      </c>
      <c r="F33" s="42">
        <v>436.18</v>
      </c>
      <c r="G33" s="42">
        <v>436.18</v>
      </c>
      <c r="H33" s="42">
        <v>108</v>
      </c>
      <c r="I33" s="42">
        <v>108</v>
      </c>
      <c r="J33" s="40">
        <v>98</v>
      </c>
      <c r="K33" s="40">
        <v>89.75</v>
      </c>
      <c r="L33" s="40">
        <v>106.75</v>
      </c>
      <c r="M33" s="40">
        <v>80.25</v>
      </c>
      <c r="N33" s="40">
        <v>88.62</v>
      </c>
      <c r="O33" s="40">
        <v>227.346</v>
      </c>
      <c r="P33" s="41">
        <v>0</v>
      </c>
      <c r="Q33" s="39">
        <v>0</v>
      </c>
    </row>
    <row r="34" spans="2:17" s="38" customFormat="1" hidden="1" x14ac:dyDescent="0.25">
      <c r="B34" s="36" t="s">
        <v>76</v>
      </c>
      <c r="C34" s="40">
        <v>100</v>
      </c>
      <c r="D34" s="39">
        <v>100</v>
      </c>
      <c r="E34" s="39">
        <v>100</v>
      </c>
      <c r="F34" s="39">
        <v>100</v>
      </c>
      <c r="G34" s="39">
        <v>100</v>
      </c>
      <c r="H34" s="39">
        <v>100</v>
      </c>
      <c r="I34" s="39">
        <v>100</v>
      </c>
      <c r="J34" s="40">
        <v>100</v>
      </c>
      <c r="K34" s="40">
        <v>100</v>
      </c>
      <c r="L34" s="40">
        <v>100</v>
      </c>
      <c r="M34" s="40">
        <v>100</v>
      </c>
      <c r="N34" s="40">
        <v>100</v>
      </c>
      <c r="O34" s="40">
        <v>100</v>
      </c>
      <c r="P34" s="40">
        <v>100</v>
      </c>
      <c r="Q34" s="40">
        <v>100</v>
      </c>
    </row>
    <row r="35" spans="2:17" x14ac:dyDescent="0.25">
      <c r="L35" s="43"/>
    </row>
    <row r="41" spans="2:17" x14ac:dyDescent="0.25">
      <c r="B41" s="44"/>
      <c r="C41" s="44"/>
    </row>
  </sheetData>
  <mergeCells count="2">
    <mergeCell ref="C3:F3"/>
    <mergeCell ref="B29:T29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2022-12-07T11:50:59Z</dcterms:created>
  <dcterms:modified xsi:type="dcterms:W3CDTF">2022-12-14T10:47:59Z</dcterms:modified>
</cp:coreProperties>
</file>