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17670" windowHeight="6210"/>
  </bookViews>
  <sheets>
    <sheet name="قائمة الدخل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O43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24" i="1"/>
  <c r="K19" i="1"/>
  <c r="K24" i="1" s="1"/>
  <c r="I19" i="1"/>
  <c r="I24" i="1" s="1"/>
  <c r="E19" i="1"/>
  <c r="E24" i="1" s="1"/>
  <c r="C19" i="1"/>
  <c r="C24" i="1" s="1"/>
  <c r="N17" i="1"/>
  <c r="N19" i="1" s="1"/>
  <c r="N24" i="1" s="1"/>
  <c r="M17" i="1"/>
  <c r="M19" i="1" s="1"/>
  <c r="M24" i="1" s="1"/>
  <c r="L17" i="1"/>
  <c r="L19" i="1" s="1"/>
  <c r="L24" i="1" s="1"/>
  <c r="K17" i="1"/>
  <c r="J17" i="1"/>
  <c r="J19" i="1" s="1"/>
  <c r="J24" i="1" s="1"/>
  <c r="I17" i="1"/>
  <c r="H17" i="1"/>
  <c r="H19" i="1" s="1"/>
  <c r="H24" i="1" s="1"/>
  <c r="G17" i="1"/>
  <c r="G19" i="1" s="1"/>
  <c r="G24" i="1" s="1"/>
  <c r="F17" i="1"/>
  <c r="F19" i="1" s="1"/>
  <c r="F24" i="1" s="1"/>
  <c r="E17" i="1"/>
  <c r="D17" i="1"/>
  <c r="D19" i="1" s="1"/>
  <c r="D24" i="1" s="1"/>
  <c r="C17" i="1"/>
  <c r="B17" i="1"/>
  <c r="B19" i="1" s="1"/>
  <c r="B24" i="1" s="1"/>
  <c r="O12" i="1"/>
  <c r="M10" i="1"/>
  <c r="M12" i="1" s="1"/>
  <c r="I10" i="1"/>
  <c r="I12" i="1" s="1"/>
  <c r="I25" i="1" s="1"/>
  <c r="I43" i="1" s="1"/>
  <c r="I46" i="1" s="1"/>
  <c r="I48" i="1" s="1"/>
  <c r="G10" i="1"/>
  <c r="G12" i="1" s="1"/>
  <c r="C10" i="1"/>
  <c r="C12" i="1" s="1"/>
  <c r="C25" i="1" s="1"/>
  <c r="C43" i="1" s="1"/>
  <c r="C46" i="1" s="1"/>
  <c r="C48" i="1" s="1"/>
  <c r="N8" i="1"/>
  <c r="N10" i="1" s="1"/>
  <c r="N12" i="1" s="1"/>
  <c r="N25" i="1" s="1"/>
  <c r="N43" i="1" s="1"/>
  <c r="N46" i="1" s="1"/>
  <c r="M8" i="1"/>
  <c r="L8" i="1"/>
  <c r="L10" i="1" s="1"/>
  <c r="L12" i="1" s="1"/>
  <c r="L25" i="1" s="1"/>
  <c r="L43" i="1" s="1"/>
  <c r="L46" i="1" s="1"/>
  <c r="K8" i="1"/>
  <c r="K10" i="1" s="1"/>
  <c r="K12" i="1" s="1"/>
  <c r="K25" i="1" s="1"/>
  <c r="K43" i="1" s="1"/>
  <c r="K46" i="1" s="1"/>
  <c r="J8" i="1"/>
  <c r="J10" i="1" s="1"/>
  <c r="J12" i="1" s="1"/>
  <c r="J25" i="1" s="1"/>
  <c r="J43" i="1" s="1"/>
  <c r="J46" i="1" s="1"/>
  <c r="I8" i="1"/>
  <c r="H8" i="1"/>
  <c r="H10" i="1" s="1"/>
  <c r="H12" i="1" s="1"/>
  <c r="H25" i="1" s="1"/>
  <c r="H43" i="1" s="1"/>
  <c r="H46" i="1" s="1"/>
  <c r="H48" i="1" s="1"/>
  <c r="G8" i="1"/>
  <c r="F8" i="1"/>
  <c r="F10" i="1" s="1"/>
  <c r="F12" i="1" s="1"/>
  <c r="F25" i="1" s="1"/>
  <c r="F43" i="1" s="1"/>
  <c r="F46" i="1" s="1"/>
  <c r="F48" i="1" s="1"/>
  <c r="E8" i="1"/>
  <c r="E10" i="1" s="1"/>
  <c r="E12" i="1" s="1"/>
  <c r="D8" i="1"/>
  <c r="D10" i="1" s="1"/>
  <c r="D12" i="1" s="1"/>
  <c r="D25" i="1" s="1"/>
  <c r="D43" i="1" s="1"/>
  <c r="D46" i="1" s="1"/>
  <c r="D48" i="1" s="1"/>
  <c r="C8" i="1"/>
  <c r="B8" i="1"/>
  <c r="B10" i="1" s="1"/>
  <c r="B12" i="1" s="1"/>
  <c r="B25" i="1" s="1"/>
  <c r="B43" i="1" s="1"/>
  <c r="B46" i="1" s="1"/>
  <c r="B48" i="1" s="1"/>
  <c r="G25" i="1" l="1"/>
  <c r="G43" i="1" s="1"/>
  <c r="G46" i="1" s="1"/>
  <c r="G48" i="1" s="1"/>
  <c r="E25" i="1"/>
  <c r="E43" i="1" s="1"/>
  <c r="E46" i="1" s="1"/>
  <c r="E48" i="1" s="1"/>
  <c r="M25" i="1"/>
  <c r="M43" i="1" s="1"/>
  <c r="M46" i="1" s="1"/>
</calcChain>
</file>

<file path=xl/sharedStrings.xml><?xml version="1.0" encoding="utf-8"?>
<sst xmlns="http://schemas.openxmlformats.org/spreadsheetml/2006/main" count="114" uniqueCount="80">
  <si>
    <t>الاتحاد التعاوني للتأمين SAIC</t>
  </si>
  <si>
    <t xml:space="preserve">قائمة الدخل </t>
  </si>
  <si>
    <t>Statement of Income</t>
  </si>
  <si>
    <t>البيان</t>
  </si>
  <si>
    <t>عن الفترة الممتدة من 24 أيلول ولغاية 31/12/2007</t>
  </si>
  <si>
    <t>الإيرادات:</t>
  </si>
  <si>
    <t>Revenues</t>
  </si>
  <si>
    <t>إجمالي الأقساط المكتتب بها</t>
  </si>
  <si>
    <t>Total written premiums</t>
  </si>
  <si>
    <t>حصة معيدي التامين من إجمالي الاقساط المكتتب بها</t>
  </si>
  <si>
    <t>Reinsurance share</t>
  </si>
  <si>
    <t xml:space="preserve">  صافي الأقساط المكتتب بها</t>
  </si>
  <si>
    <t>Net written premiums</t>
  </si>
  <si>
    <t xml:space="preserve">صافي التغير في إحتياطي أقساط غير مكتسبة </t>
  </si>
  <si>
    <t>Net Change of unearned premiums provision</t>
  </si>
  <si>
    <t xml:space="preserve">  صافي أقساط التأمين</t>
  </si>
  <si>
    <t>Net earned of written premiums</t>
  </si>
  <si>
    <t xml:space="preserve">عمولات مقبوضة </t>
  </si>
  <si>
    <t>Commissions received</t>
  </si>
  <si>
    <t>إجمالي الإيرادات</t>
  </si>
  <si>
    <t>Total Revenues</t>
  </si>
  <si>
    <t>المصاريف</t>
  </si>
  <si>
    <t>Expenses</t>
  </si>
  <si>
    <t>إجمالي المطالبات المدفوعة</t>
  </si>
  <si>
    <t>Total claims paid</t>
  </si>
  <si>
    <t>حصة معيدي التأمين من إجمالي المطالبات المدفوعة</t>
  </si>
  <si>
    <t>Reinsurers' share of total claims paid</t>
  </si>
  <si>
    <t xml:space="preserve">  صافي المطالبات المدفوعة</t>
  </si>
  <si>
    <t>Net claims paid</t>
  </si>
  <si>
    <t>صافي التغير في مطالبات قيد التسوية</t>
  </si>
  <si>
    <t>Net change in claims under the settlement</t>
  </si>
  <si>
    <t xml:space="preserve">  صافي المطالبات</t>
  </si>
  <si>
    <t xml:space="preserve">Net claims </t>
  </si>
  <si>
    <t>عمولات مدينة ومصاريف تأمينية أخرى</t>
  </si>
  <si>
    <t>Commissions paid</t>
  </si>
  <si>
    <t>مصاريف إتفاقيات فائض الخسارة</t>
  </si>
  <si>
    <t>Excess of loss premium</t>
  </si>
  <si>
    <t>رسوم هيئة الإشراف على التأمين</t>
  </si>
  <si>
    <t>-</t>
  </si>
  <si>
    <t xml:space="preserve">Syrian Insurance Supervisory Commission fees </t>
  </si>
  <si>
    <t>رسوم صندوق متضرري حوادث السير</t>
  </si>
  <si>
    <t xml:space="preserve">Fees of affected by traffic accidents fund </t>
  </si>
  <si>
    <t>الأرباح (الخسائر) الفنية للسنة</t>
  </si>
  <si>
    <t xml:space="preserve">    الدخل التشغيلي</t>
  </si>
  <si>
    <t>فوائد من ودائع لدى المصارف</t>
  </si>
  <si>
    <t>interest of deposits at banks</t>
  </si>
  <si>
    <t xml:space="preserve">ايرادات من توزيعات أرباح استثمارات مالية بالقيمة العادلة من خلال بيان الدخل </t>
  </si>
  <si>
    <t>مكاسب (خسائر) غير المحققة الناتجة عن تغيرات سعر الصرف</t>
  </si>
  <si>
    <t>Net Exchange differences</t>
  </si>
  <si>
    <t>إيرادات أخرى</t>
  </si>
  <si>
    <t>Other revenues</t>
  </si>
  <si>
    <t>رواتب وأجور وملحقاتها</t>
  </si>
  <si>
    <t>Salaries and wages and Accessories</t>
  </si>
  <si>
    <t>مصاريف إدارية وعمومية</t>
  </si>
  <si>
    <t>General and administrative expenses</t>
  </si>
  <si>
    <t>الأستهلاكات والأطفاءات</t>
  </si>
  <si>
    <t>Depreciation and amortization</t>
  </si>
  <si>
    <t>مصاريف أتعاب المعونة الفنية</t>
  </si>
  <si>
    <t>مخصص مخالفات</t>
  </si>
  <si>
    <t>مصاريف أخرى - مجلس الإدارة</t>
  </si>
  <si>
    <t>أرباح/ (خسائر) إعادة تقييم استثمارات مالية بالقيمة العادلة من خلال بيان الدخل</t>
  </si>
  <si>
    <t>Net losses arising from the revaluation of financial investments held for trading during the year</t>
  </si>
  <si>
    <t>أرباح/ (خسائر) محققة من بيع استثمارات مالية بالقيمة العادلة من خلال بيان الدخل</t>
  </si>
  <si>
    <t>أرباح/ (خسائر) ناتجة من بيع أصول ثابتة ملموسة</t>
  </si>
  <si>
    <t>فروقات أسعار الصرف</t>
  </si>
  <si>
    <t>Exchange differences</t>
  </si>
  <si>
    <t>فروقات وعمولات مصرفية</t>
  </si>
  <si>
    <t>Differences and banking commissions</t>
  </si>
  <si>
    <t>إجمالي المصاريف</t>
  </si>
  <si>
    <t>Total Expenses</t>
  </si>
  <si>
    <t>أرباح السنة قبل ضريبة الدخل</t>
  </si>
  <si>
    <t>Profit (loss)  before tax</t>
  </si>
  <si>
    <t>ضريبة الدخل</t>
  </si>
  <si>
    <t>Income Tax</t>
  </si>
  <si>
    <t>فروقات ضريبة الدخل عن أعوام سابقة</t>
  </si>
  <si>
    <t>Income Tax of previous years</t>
  </si>
  <si>
    <t>صافي أرباح السنة</t>
  </si>
  <si>
    <t>Net profit for the year</t>
  </si>
  <si>
    <t>عائد السهم (ل.س)*</t>
  </si>
  <si>
    <t>Earnings per share (SP)*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</si>
</sst>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_);_(* \(#,##0.0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2"/>
      <color rgb="FF222222"/>
      <name val="Arial"/>
      <family val="2"/>
    </font>
    <font>
      <b/>
      <u val="singleAccounting"/>
      <sz val="13"/>
      <color theme="0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6" fillId="0" borderId="3" xfId="0" applyFont="1" applyBorder="1"/>
    <xf numFmtId="164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41" fontId="3" fillId="0" borderId="3" xfId="2" applyNumberFormat="1" applyFont="1" applyFill="1" applyBorder="1"/>
    <xf numFmtId="0" fontId="3" fillId="0" borderId="3" xfId="0" applyFont="1" applyBorder="1"/>
    <xf numFmtId="0" fontId="6" fillId="0" borderId="3" xfId="0" applyFont="1" applyFill="1" applyBorder="1" applyAlignment="1">
      <alignment horizontal="left"/>
    </xf>
    <xf numFmtId="0" fontId="3" fillId="0" borderId="4" xfId="0" applyFont="1" applyBorder="1"/>
    <xf numFmtId="41" fontId="3" fillId="0" borderId="4" xfId="2" applyNumberFormat="1" applyFont="1" applyFill="1" applyBorder="1" applyAlignment="1">
      <alignment horizontal="right"/>
    </xf>
    <xf numFmtId="164" fontId="3" fillId="0" borderId="4" xfId="1" applyNumberFormat="1" applyFont="1" applyBorder="1"/>
    <xf numFmtId="41" fontId="3" fillId="0" borderId="4" xfId="2" applyNumberFormat="1" applyFont="1" applyFill="1" applyBorder="1"/>
    <xf numFmtId="0" fontId="3" fillId="0" borderId="4" xfId="0" applyFont="1" applyFill="1" applyBorder="1"/>
    <xf numFmtId="41" fontId="7" fillId="0" borderId="4" xfId="2" applyNumberFormat="1" applyFont="1" applyFill="1" applyBorder="1"/>
    <xf numFmtId="0" fontId="5" fillId="3" borderId="4" xfId="0" applyFont="1" applyFill="1" applyBorder="1"/>
    <xf numFmtId="37" fontId="5" fillId="3" borderId="4" xfId="2" applyNumberFormat="1" applyFont="1" applyFill="1" applyBorder="1" applyAlignment="1">
      <alignment vertical="top"/>
    </xf>
    <xf numFmtId="164" fontId="5" fillId="3" borderId="4" xfId="1" applyNumberFormat="1" applyFont="1" applyFill="1" applyBorder="1" applyAlignment="1">
      <alignment vertical="top"/>
    </xf>
    <xf numFmtId="41" fontId="5" fillId="3" borderId="4" xfId="2" applyNumberFormat="1" applyFont="1" applyFill="1" applyBorder="1" applyAlignment="1">
      <alignment vertical="top"/>
    </xf>
    <xf numFmtId="41" fontId="5" fillId="3" borderId="4" xfId="2" applyNumberFormat="1" applyFont="1" applyFill="1" applyBorder="1"/>
    <xf numFmtId="41" fontId="8" fillId="3" borderId="4" xfId="2" applyNumberFormat="1" applyFont="1" applyFill="1" applyBorder="1"/>
    <xf numFmtId="0" fontId="9" fillId="0" borderId="0" xfId="0" applyFont="1"/>
    <xf numFmtId="164" fontId="7" fillId="0" borderId="4" xfId="1" applyNumberFormat="1" applyFont="1" applyFill="1" applyBorder="1"/>
    <xf numFmtId="0" fontId="10" fillId="0" borderId="4" xfId="0" applyFont="1" applyBorder="1" applyAlignment="1"/>
    <xf numFmtId="0" fontId="5" fillId="2" borderId="4" xfId="0" applyFont="1" applyFill="1" applyBorder="1"/>
    <xf numFmtId="164" fontId="5" fillId="2" borderId="4" xfId="1" applyNumberFormat="1" applyFont="1" applyFill="1" applyBorder="1"/>
    <xf numFmtId="41" fontId="5" fillId="2" borderId="4" xfId="2" applyNumberFormat="1" applyFont="1" applyFill="1" applyBorder="1"/>
    <xf numFmtId="0" fontId="6" fillId="0" borderId="4" xfId="0" applyFont="1" applyBorder="1"/>
    <xf numFmtId="164" fontId="6" fillId="0" borderId="4" xfId="1" applyNumberFormat="1" applyFont="1" applyBorder="1"/>
    <xf numFmtId="0" fontId="6" fillId="4" borderId="4" xfId="0" applyFont="1" applyFill="1" applyBorder="1"/>
    <xf numFmtId="164" fontId="3" fillId="0" borderId="4" xfId="0" applyNumberFormat="1" applyFont="1" applyFill="1" applyBorder="1"/>
    <xf numFmtId="164" fontId="3" fillId="0" borderId="4" xfId="1" applyNumberFormat="1" applyFont="1" applyFill="1" applyBorder="1"/>
    <xf numFmtId="41" fontId="7" fillId="4" borderId="4" xfId="2" applyNumberFormat="1" applyFont="1" applyFill="1" applyBorder="1"/>
    <xf numFmtId="0" fontId="10" fillId="0" borderId="4" xfId="0" applyFont="1" applyFill="1" applyBorder="1" applyAlignment="1"/>
    <xf numFmtId="164" fontId="5" fillId="3" borderId="4" xfId="0" applyNumberFormat="1" applyFont="1" applyFill="1" applyBorder="1"/>
    <xf numFmtId="3" fontId="3" fillId="0" borderId="4" xfId="0" applyNumberFormat="1" applyFont="1" applyFill="1" applyBorder="1"/>
    <xf numFmtId="37" fontId="3" fillId="0" borderId="4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wrapText="1"/>
    </xf>
    <xf numFmtId="164" fontId="7" fillId="0" borderId="4" xfId="1" applyNumberFormat="1" applyFont="1" applyFill="1" applyBorder="1" applyAlignment="1">
      <alignment horizontal="right"/>
    </xf>
    <xf numFmtId="41" fontId="7" fillId="0" borderId="4" xfId="2" applyNumberFormat="1" applyFont="1" applyFill="1" applyBorder="1" applyAlignment="1">
      <alignment horizontal="right"/>
    </xf>
    <xf numFmtId="164" fontId="11" fillId="2" borderId="4" xfId="1" applyNumberFormat="1" applyFont="1" applyFill="1" applyBorder="1"/>
    <xf numFmtId="164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9" fillId="0" borderId="4" xfId="0" applyNumberFormat="1" applyFont="1" applyBorder="1"/>
    <xf numFmtId="164" fontId="3" fillId="0" borderId="4" xfId="1" applyNumberFormat="1" applyFont="1" applyBorder="1" applyAlignment="1">
      <alignment horizontal="right"/>
    </xf>
    <xf numFmtId="0" fontId="0" fillId="4" borderId="0" xfId="0" applyNumberFormat="1" applyFill="1"/>
    <xf numFmtId="0" fontId="9" fillId="0" borderId="4" xfId="0" applyFont="1" applyBorder="1"/>
    <xf numFmtId="164" fontId="9" fillId="0" borderId="4" xfId="1" applyNumberFormat="1" applyFont="1" applyBorder="1"/>
    <xf numFmtId="0" fontId="9" fillId="0" borderId="4" xfId="0" applyFont="1" applyBorder="1" applyAlignment="1">
      <alignment horizontal="center"/>
    </xf>
    <xf numFmtId="41" fontId="9" fillId="0" borderId="4" xfId="2" applyNumberFormat="1" applyFont="1" applyFill="1" applyBorder="1"/>
    <xf numFmtId="0" fontId="5" fillId="2" borderId="5" xfId="0" applyFont="1" applyFill="1" applyBorder="1"/>
    <xf numFmtId="43" fontId="5" fillId="3" borderId="5" xfId="1" applyFont="1" applyFill="1" applyBorder="1"/>
    <xf numFmtId="166" fontId="5" fillId="3" borderId="5" xfId="2" applyNumberFormat="1" applyFont="1" applyFill="1" applyBorder="1"/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rightToLeft="1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6.5" x14ac:dyDescent="0.25"/>
  <cols>
    <col min="1" max="1" width="67.85546875" style="2" customWidth="1"/>
    <col min="2" max="3" width="21.42578125" style="2" customWidth="1"/>
    <col min="4" max="5" width="17" style="3" customWidth="1"/>
    <col min="6" max="6" width="17" style="4" customWidth="1"/>
    <col min="7" max="8" width="17" style="2" customWidth="1"/>
    <col min="9" max="14" width="17" style="2" bestFit="1" customWidth="1"/>
    <col min="15" max="15" width="22.85546875" style="2" bestFit="1" customWidth="1"/>
    <col min="16" max="16" width="84.5703125" style="2" bestFit="1" customWidth="1"/>
    <col min="17" max="16384" width="9.140625" style="2"/>
  </cols>
  <sheetData>
    <row r="1" spans="1:16" ht="18.75" x14ac:dyDescent="0.3">
      <c r="A1" s="1" t="s">
        <v>0</v>
      </c>
    </row>
    <row r="2" spans="1:16" ht="18" x14ac:dyDescent="0.25">
      <c r="A2" s="5" t="s">
        <v>1</v>
      </c>
      <c r="B2" s="5"/>
      <c r="C2" s="5"/>
      <c r="D2" s="6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8" t="s">
        <v>2</v>
      </c>
    </row>
    <row r="3" spans="1:16" x14ac:dyDescent="0.25">
      <c r="A3" s="9"/>
      <c r="B3" s="9"/>
      <c r="C3" s="9"/>
      <c r="D3" s="10"/>
      <c r="E3" s="10"/>
      <c r="F3" s="11"/>
      <c r="G3" s="9"/>
    </row>
    <row r="4" spans="1:16" ht="49.5" x14ac:dyDescent="0.25">
      <c r="A4" s="12" t="s">
        <v>3</v>
      </c>
      <c r="B4" s="13">
        <v>2020</v>
      </c>
      <c r="C4" s="13">
        <v>2019</v>
      </c>
      <c r="D4" s="13">
        <v>2018</v>
      </c>
      <c r="E4" s="13">
        <v>2017</v>
      </c>
      <c r="F4" s="13">
        <v>2016</v>
      </c>
      <c r="G4" s="13">
        <v>2015</v>
      </c>
      <c r="H4" s="13">
        <v>2014</v>
      </c>
      <c r="I4" s="13">
        <v>2013</v>
      </c>
      <c r="J4" s="13">
        <v>2012</v>
      </c>
      <c r="K4" s="13">
        <v>2011</v>
      </c>
      <c r="L4" s="13">
        <v>2010</v>
      </c>
      <c r="M4" s="13">
        <v>2009</v>
      </c>
      <c r="N4" s="13">
        <v>2008</v>
      </c>
      <c r="O4" s="13" t="s">
        <v>4</v>
      </c>
      <c r="P4" s="14" t="s">
        <v>2</v>
      </c>
    </row>
    <row r="5" spans="1:16" x14ac:dyDescent="0.25">
      <c r="A5" s="15" t="s">
        <v>5</v>
      </c>
      <c r="B5" s="15"/>
      <c r="C5" s="15"/>
      <c r="D5" s="16"/>
      <c r="E5" s="16"/>
      <c r="F5" s="17"/>
      <c r="G5" s="15"/>
      <c r="H5" s="15"/>
      <c r="I5" s="15"/>
      <c r="J5" s="15"/>
      <c r="K5" s="15"/>
      <c r="L5" s="18"/>
      <c r="M5" s="18"/>
      <c r="N5" s="19"/>
      <c r="O5" s="19"/>
      <c r="P5" s="20" t="s">
        <v>6</v>
      </c>
    </row>
    <row r="6" spans="1:16" x14ac:dyDescent="0.25">
      <c r="A6" s="21" t="s">
        <v>7</v>
      </c>
      <c r="B6" s="22">
        <v>1613137542</v>
      </c>
      <c r="C6" s="22">
        <v>1107968493</v>
      </c>
      <c r="D6" s="22">
        <v>653127494</v>
      </c>
      <c r="E6" s="23">
        <v>450533280</v>
      </c>
      <c r="F6" s="24">
        <v>623145821</v>
      </c>
      <c r="G6" s="24">
        <v>458060007</v>
      </c>
      <c r="H6" s="24">
        <v>368532864</v>
      </c>
      <c r="I6" s="24">
        <v>431797604</v>
      </c>
      <c r="J6" s="24">
        <v>463428977</v>
      </c>
      <c r="K6" s="24">
        <v>524984280</v>
      </c>
      <c r="L6" s="24">
        <v>498366418</v>
      </c>
      <c r="M6" s="24">
        <v>245790774</v>
      </c>
      <c r="N6" s="24">
        <v>134124131</v>
      </c>
      <c r="O6" s="24">
        <v>0</v>
      </c>
      <c r="P6" s="25" t="s">
        <v>8</v>
      </c>
    </row>
    <row r="7" spans="1:16" ht="18.75" x14ac:dyDescent="0.4">
      <c r="A7" s="21" t="s">
        <v>9</v>
      </c>
      <c r="B7" s="26">
        <v>-182321756</v>
      </c>
      <c r="C7" s="26">
        <v>-150964942</v>
      </c>
      <c r="D7" s="26">
        <v>-60654990</v>
      </c>
      <c r="E7" s="23">
        <v>-47181919</v>
      </c>
      <c r="F7" s="26">
        <v>-39283844</v>
      </c>
      <c r="G7" s="26">
        <v>-30639249</v>
      </c>
      <c r="H7" s="26">
        <v>-24475286</v>
      </c>
      <c r="I7" s="26">
        <v>-65331537</v>
      </c>
      <c r="J7" s="26">
        <v>-32488392</v>
      </c>
      <c r="K7" s="26">
        <v>-29296820</v>
      </c>
      <c r="L7" s="26">
        <v>-37220729</v>
      </c>
      <c r="M7" s="26">
        <v>-19667658</v>
      </c>
      <c r="N7" s="26">
        <v>-17163221</v>
      </c>
      <c r="O7" s="26">
        <v>0</v>
      </c>
      <c r="P7" s="25" t="s">
        <v>10</v>
      </c>
    </row>
    <row r="8" spans="1:16" s="33" customFormat="1" x14ac:dyDescent="0.25">
      <c r="A8" s="27" t="s">
        <v>11</v>
      </c>
      <c r="B8" s="28">
        <f t="shared" ref="B8:N8" si="0">SUM(B6:B7)</f>
        <v>1430815786</v>
      </c>
      <c r="C8" s="28">
        <f t="shared" si="0"/>
        <v>957003551</v>
      </c>
      <c r="D8" s="28">
        <f t="shared" si="0"/>
        <v>592472504</v>
      </c>
      <c r="E8" s="29">
        <f t="shared" si="0"/>
        <v>403351361</v>
      </c>
      <c r="F8" s="28">
        <f t="shared" si="0"/>
        <v>583861977</v>
      </c>
      <c r="G8" s="28">
        <f t="shared" si="0"/>
        <v>427420758</v>
      </c>
      <c r="H8" s="28">
        <f t="shared" si="0"/>
        <v>344057578</v>
      </c>
      <c r="I8" s="28">
        <f t="shared" si="0"/>
        <v>366466067</v>
      </c>
      <c r="J8" s="28">
        <f t="shared" si="0"/>
        <v>430940585</v>
      </c>
      <c r="K8" s="28">
        <f t="shared" si="0"/>
        <v>495687460</v>
      </c>
      <c r="L8" s="30">
        <f t="shared" si="0"/>
        <v>461145689</v>
      </c>
      <c r="M8" s="31">
        <f t="shared" si="0"/>
        <v>226123116</v>
      </c>
      <c r="N8" s="31">
        <f t="shared" si="0"/>
        <v>116960910</v>
      </c>
      <c r="O8" s="32">
        <v>0</v>
      </c>
      <c r="P8" s="27" t="s">
        <v>12</v>
      </c>
    </row>
    <row r="9" spans="1:16" ht="18.75" x14ac:dyDescent="0.4">
      <c r="A9" s="21" t="s">
        <v>13</v>
      </c>
      <c r="B9" s="26">
        <v>-586149618</v>
      </c>
      <c r="C9" s="26">
        <v>-215336524</v>
      </c>
      <c r="D9" s="26">
        <v>-159614600</v>
      </c>
      <c r="E9" s="34">
        <v>56899290</v>
      </c>
      <c r="F9" s="26">
        <v>-204368430</v>
      </c>
      <c r="G9" s="26">
        <v>-89589391</v>
      </c>
      <c r="H9" s="26">
        <v>-5011227</v>
      </c>
      <c r="I9" s="26">
        <v>8672810</v>
      </c>
      <c r="J9" s="26">
        <v>18500199</v>
      </c>
      <c r="K9" s="26">
        <v>-3625633</v>
      </c>
      <c r="L9" s="26">
        <v>-108349958</v>
      </c>
      <c r="M9" s="26">
        <v>-47740070</v>
      </c>
      <c r="N9" s="26">
        <v>-52787434</v>
      </c>
      <c r="O9" s="26">
        <v>0</v>
      </c>
      <c r="P9" s="25" t="s">
        <v>14</v>
      </c>
    </row>
    <row r="10" spans="1:16" s="33" customFormat="1" x14ac:dyDescent="0.25">
      <c r="A10" s="27" t="s">
        <v>15</v>
      </c>
      <c r="B10" s="29">
        <f t="shared" ref="B10:N10" si="1">SUM(B8:B9)</f>
        <v>844666168</v>
      </c>
      <c r="C10" s="29">
        <f t="shared" si="1"/>
        <v>741667027</v>
      </c>
      <c r="D10" s="29">
        <f t="shared" si="1"/>
        <v>432857904</v>
      </c>
      <c r="E10" s="29">
        <f t="shared" si="1"/>
        <v>460250651</v>
      </c>
      <c r="F10" s="28">
        <f t="shared" si="1"/>
        <v>379493547</v>
      </c>
      <c r="G10" s="28">
        <f t="shared" si="1"/>
        <v>337831367</v>
      </c>
      <c r="H10" s="28">
        <f t="shared" si="1"/>
        <v>339046351</v>
      </c>
      <c r="I10" s="28">
        <f t="shared" si="1"/>
        <v>375138877</v>
      </c>
      <c r="J10" s="28">
        <f t="shared" si="1"/>
        <v>449440784</v>
      </c>
      <c r="K10" s="28">
        <f t="shared" si="1"/>
        <v>492061827</v>
      </c>
      <c r="L10" s="30">
        <f t="shared" si="1"/>
        <v>352795731</v>
      </c>
      <c r="M10" s="31">
        <f t="shared" si="1"/>
        <v>178383046</v>
      </c>
      <c r="N10" s="31">
        <f t="shared" si="1"/>
        <v>64173476</v>
      </c>
      <c r="O10" s="32">
        <v>0</v>
      </c>
      <c r="P10" s="27" t="s">
        <v>16</v>
      </c>
    </row>
    <row r="11" spans="1:16" ht="18.75" customHeight="1" x14ac:dyDescent="0.25">
      <c r="A11" s="21" t="s">
        <v>17</v>
      </c>
      <c r="B11" s="22">
        <v>46240115</v>
      </c>
      <c r="C11" s="22">
        <v>31848380</v>
      </c>
      <c r="D11" s="22">
        <v>10931888</v>
      </c>
      <c r="E11" s="23">
        <v>8772630</v>
      </c>
      <c r="F11" s="24">
        <v>6545777</v>
      </c>
      <c r="G11" s="24">
        <v>4759485</v>
      </c>
      <c r="H11" s="24">
        <v>7142491</v>
      </c>
      <c r="I11" s="24">
        <v>6994472</v>
      </c>
      <c r="J11" s="24">
        <v>10592898</v>
      </c>
      <c r="K11" s="24">
        <v>9754409</v>
      </c>
      <c r="L11" s="24">
        <v>8539996</v>
      </c>
      <c r="M11" s="24">
        <v>6548198</v>
      </c>
      <c r="N11" s="24">
        <v>1727775</v>
      </c>
      <c r="O11" s="24">
        <v>0</v>
      </c>
      <c r="P11" s="35" t="s">
        <v>18</v>
      </c>
    </row>
    <row r="12" spans="1:16" x14ac:dyDescent="0.25">
      <c r="A12" s="36" t="s">
        <v>19</v>
      </c>
      <c r="B12" s="37">
        <f t="shared" ref="B12:N12" si="2">+B10+B11</f>
        <v>890906283</v>
      </c>
      <c r="C12" s="37">
        <f t="shared" si="2"/>
        <v>773515407</v>
      </c>
      <c r="D12" s="37">
        <f t="shared" si="2"/>
        <v>443789792</v>
      </c>
      <c r="E12" s="37">
        <f t="shared" si="2"/>
        <v>469023281</v>
      </c>
      <c r="F12" s="37">
        <f t="shared" si="2"/>
        <v>386039324</v>
      </c>
      <c r="G12" s="37">
        <f t="shared" si="2"/>
        <v>342590852</v>
      </c>
      <c r="H12" s="37">
        <f t="shared" si="2"/>
        <v>346188842</v>
      </c>
      <c r="I12" s="37">
        <f t="shared" si="2"/>
        <v>382133349</v>
      </c>
      <c r="J12" s="37">
        <f t="shared" si="2"/>
        <v>460033682</v>
      </c>
      <c r="K12" s="37">
        <f t="shared" si="2"/>
        <v>501816236</v>
      </c>
      <c r="L12" s="37">
        <f t="shared" si="2"/>
        <v>361335727</v>
      </c>
      <c r="M12" s="37">
        <f t="shared" si="2"/>
        <v>184931244</v>
      </c>
      <c r="N12" s="37">
        <f t="shared" si="2"/>
        <v>65901251</v>
      </c>
      <c r="O12" s="38">
        <f>SUM(O5:O11)</f>
        <v>0</v>
      </c>
      <c r="P12" s="27" t="s">
        <v>20</v>
      </c>
    </row>
    <row r="13" spans="1:16" x14ac:dyDescent="0.25">
      <c r="A13" s="21"/>
      <c r="B13" s="21"/>
      <c r="C13" s="21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1"/>
      <c r="O13" s="21"/>
      <c r="P13" s="21"/>
    </row>
    <row r="14" spans="1:16" x14ac:dyDescent="0.25">
      <c r="A14" s="39" t="s">
        <v>21</v>
      </c>
      <c r="B14" s="39"/>
      <c r="C14" s="39"/>
      <c r="D14" s="40"/>
      <c r="E14" s="40"/>
      <c r="F14" s="24"/>
      <c r="G14" s="24"/>
      <c r="H14" s="24"/>
      <c r="I14" s="24"/>
      <c r="J14" s="24"/>
      <c r="K14" s="24"/>
      <c r="L14" s="24"/>
      <c r="M14" s="24"/>
      <c r="N14" s="21"/>
      <c r="O14" s="21"/>
      <c r="P14" s="41" t="s">
        <v>22</v>
      </c>
    </row>
    <row r="15" spans="1:16" x14ac:dyDescent="0.25">
      <c r="A15" s="21" t="s">
        <v>23</v>
      </c>
      <c r="B15" s="42">
        <v>-627215389</v>
      </c>
      <c r="C15" s="43">
        <v>-564487398</v>
      </c>
      <c r="D15" s="43">
        <v>-314743830</v>
      </c>
      <c r="E15" s="43">
        <v>-245027333</v>
      </c>
      <c r="F15" s="24">
        <v>-192609046</v>
      </c>
      <c r="G15" s="24">
        <v>-140261847</v>
      </c>
      <c r="H15" s="24">
        <v>-213000143</v>
      </c>
      <c r="I15" s="24">
        <v>-176134620</v>
      </c>
      <c r="J15" s="24">
        <v>-216982049</v>
      </c>
      <c r="K15" s="24">
        <v>-191573176</v>
      </c>
      <c r="L15" s="24">
        <v>-93642188</v>
      </c>
      <c r="M15" s="24">
        <v>-43673851</v>
      </c>
      <c r="N15" s="24">
        <v>-7238079</v>
      </c>
      <c r="O15" s="24">
        <v>0</v>
      </c>
      <c r="P15" s="35" t="s">
        <v>24</v>
      </c>
    </row>
    <row r="16" spans="1:16" ht="18.75" x14ac:dyDescent="0.4">
      <c r="A16" s="21" t="s">
        <v>25</v>
      </c>
      <c r="B16" s="34">
        <v>21232686</v>
      </c>
      <c r="C16" s="34">
        <v>24015148</v>
      </c>
      <c r="D16" s="34">
        <v>15615630</v>
      </c>
      <c r="E16" s="34">
        <v>21401488</v>
      </c>
      <c r="F16" s="26">
        <v>1594896</v>
      </c>
      <c r="G16" s="26">
        <v>3014165</v>
      </c>
      <c r="H16" s="26">
        <v>12502041</v>
      </c>
      <c r="I16" s="26">
        <v>2945856</v>
      </c>
      <c r="J16" s="26">
        <v>3642478</v>
      </c>
      <c r="K16" s="26">
        <v>16249039</v>
      </c>
      <c r="L16" s="26">
        <v>1258573</v>
      </c>
      <c r="M16" s="24">
        <v>2958399</v>
      </c>
      <c r="N16" s="26">
        <v>7820</v>
      </c>
      <c r="O16" s="26">
        <v>0</v>
      </c>
      <c r="P16" s="35" t="s">
        <v>26</v>
      </c>
    </row>
    <row r="17" spans="1:16" s="33" customFormat="1" x14ac:dyDescent="0.25">
      <c r="A17" s="27" t="s">
        <v>27</v>
      </c>
      <c r="B17" s="37">
        <f t="shared" ref="B17:N17" si="3">SUM(B15:B16)</f>
        <v>-605982703</v>
      </c>
      <c r="C17" s="37">
        <f t="shared" si="3"/>
        <v>-540472250</v>
      </c>
      <c r="D17" s="37">
        <f t="shared" si="3"/>
        <v>-299128200</v>
      </c>
      <c r="E17" s="37">
        <f t="shared" si="3"/>
        <v>-223625845</v>
      </c>
      <c r="F17" s="38">
        <f t="shared" si="3"/>
        <v>-191014150</v>
      </c>
      <c r="G17" s="38">
        <f t="shared" si="3"/>
        <v>-137247682</v>
      </c>
      <c r="H17" s="30">
        <f t="shared" si="3"/>
        <v>-200498102</v>
      </c>
      <c r="I17" s="30">
        <f t="shared" si="3"/>
        <v>-173188764</v>
      </c>
      <c r="J17" s="30">
        <f t="shared" si="3"/>
        <v>-213339571</v>
      </c>
      <c r="K17" s="30">
        <f t="shared" si="3"/>
        <v>-175324137</v>
      </c>
      <c r="L17" s="30">
        <f t="shared" si="3"/>
        <v>-92383615</v>
      </c>
      <c r="M17" s="31">
        <f t="shared" si="3"/>
        <v>-40715452</v>
      </c>
      <c r="N17" s="31">
        <f t="shared" si="3"/>
        <v>-7230259</v>
      </c>
      <c r="O17" s="32">
        <v>0</v>
      </c>
      <c r="P17" s="27" t="s">
        <v>28</v>
      </c>
    </row>
    <row r="18" spans="1:16" ht="18.75" x14ac:dyDescent="0.4">
      <c r="A18" s="21" t="s">
        <v>29</v>
      </c>
      <c r="B18" s="23">
        <v>-71107061</v>
      </c>
      <c r="C18" s="23">
        <v>-3156014</v>
      </c>
      <c r="D18" s="23">
        <v>-63937970</v>
      </c>
      <c r="E18" s="23">
        <v>-99021391</v>
      </c>
      <c r="F18" s="44">
        <v>-95966866</v>
      </c>
      <c r="G18" s="44">
        <v>-11240162</v>
      </c>
      <c r="H18" s="44">
        <v>16337856</v>
      </c>
      <c r="I18" s="44">
        <v>-27440893</v>
      </c>
      <c r="J18" s="44">
        <v>-15353702</v>
      </c>
      <c r="K18" s="44">
        <v>-27341022</v>
      </c>
      <c r="L18" s="26">
        <v>-59191587</v>
      </c>
      <c r="M18" s="26">
        <v>-19007765</v>
      </c>
      <c r="N18" s="26">
        <v>-19595863</v>
      </c>
      <c r="O18" s="26">
        <v>0</v>
      </c>
      <c r="P18" s="45" t="s">
        <v>30</v>
      </c>
    </row>
    <row r="19" spans="1:16" s="33" customFormat="1" x14ac:dyDescent="0.25">
      <c r="A19" s="27" t="s">
        <v>31</v>
      </c>
      <c r="B19" s="29">
        <f t="shared" ref="B19:N19" si="4">SUM(B17:B18)</f>
        <v>-677089764</v>
      </c>
      <c r="C19" s="29">
        <f t="shared" si="4"/>
        <v>-543628264</v>
      </c>
      <c r="D19" s="29">
        <f t="shared" si="4"/>
        <v>-363066170</v>
      </c>
      <c r="E19" s="29">
        <f t="shared" si="4"/>
        <v>-322647236</v>
      </c>
      <c r="F19" s="30">
        <f t="shared" si="4"/>
        <v>-286981016</v>
      </c>
      <c r="G19" s="30">
        <f t="shared" si="4"/>
        <v>-148487844</v>
      </c>
      <c r="H19" s="30">
        <f t="shared" si="4"/>
        <v>-184160246</v>
      </c>
      <c r="I19" s="30">
        <f t="shared" si="4"/>
        <v>-200629657</v>
      </c>
      <c r="J19" s="30">
        <f t="shared" si="4"/>
        <v>-228693273</v>
      </c>
      <c r="K19" s="30">
        <f t="shared" si="4"/>
        <v>-202665159</v>
      </c>
      <c r="L19" s="30">
        <f t="shared" si="4"/>
        <v>-151575202</v>
      </c>
      <c r="M19" s="31">
        <f t="shared" si="4"/>
        <v>-59723217</v>
      </c>
      <c r="N19" s="31">
        <f t="shared" si="4"/>
        <v>-26826122</v>
      </c>
      <c r="O19" s="32">
        <v>0</v>
      </c>
      <c r="P19" s="27" t="s">
        <v>32</v>
      </c>
    </row>
    <row r="20" spans="1:16" x14ac:dyDescent="0.25">
      <c r="A20" s="25" t="s">
        <v>33</v>
      </c>
      <c r="B20" s="42">
        <v>-228439613</v>
      </c>
      <c r="C20" s="43">
        <v>-167192822</v>
      </c>
      <c r="D20" s="43">
        <v>-92463671</v>
      </c>
      <c r="E20" s="43">
        <v>-65329102</v>
      </c>
      <c r="F20" s="24">
        <v>-59297750</v>
      </c>
      <c r="G20" s="24">
        <v>-43149462</v>
      </c>
      <c r="H20" s="24">
        <v>-41220835</v>
      </c>
      <c r="I20" s="24">
        <v>-49602445</v>
      </c>
      <c r="J20" s="24">
        <v>-69828309</v>
      </c>
      <c r="K20" s="24">
        <v>-69238242</v>
      </c>
      <c r="L20" s="24">
        <v>-42547175</v>
      </c>
      <c r="M20" s="24">
        <v>-25238146</v>
      </c>
      <c r="N20" s="24">
        <v>-19744148</v>
      </c>
      <c r="O20" s="24">
        <v>0</v>
      </c>
      <c r="P20" s="35" t="s">
        <v>34</v>
      </c>
    </row>
    <row r="21" spans="1:16" x14ac:dyDescent="0.25">
      <c r="A21" s="25" t="s">
        <v>35</v>
      </c>
      <c r="B21" s="42">
        <v>-17724400</v>
      </c>
      <c r="C21" s="43">
        <v>-13586133</v>
      </c>
      <c r="D21" s="43">
        <v>-16889600</v>
      </c>
      <c r="E21" s="43">
        <v>-16803913</v>
      </c>
      <c r="F21" s="24">
        <v>-15949637</v>
      </c>
      <c r="G21" s="24">
        <v>-7860099</v>
      </c>
      <c r="H21" s="24">
        <v>-6147617</v>
      </c>
      <c r="I21" s="24">
        <v>-5216400</v>
      </c>
      <c r="J21" s="24">
        <v>-5304000</v>
      </c>
      <c r="K21" s="24">
        <v>-6732000</v>
      </c>
      <c r="L21" s="24">
        <v>-6386850</v>
      </c>
      <c r="M21" s="24">
        <v>-5130000</v>
      </c>
      <c r="N21" s="24">
        <v>-1920000</v>
      </c>
      <c r="O21" s="24">
        <v>0</v>
      </c>
      <c r="P21" s="35" t="s">
        <v>36</v>
      </c>
    </row>
    <row r="22" spans="1:16" x14ac:dyDescent="0.25">
      <c r="A22" s="25" t="s">
        <v>37</v>
      </c>
      <c r="B22" s="42">
        <v>-9678827</v>
      </c>
      <c r="C22" s="43">
        <v>-6647794</v>
      </c>
      <c r="D22" s="43">
        <v>-3918765</v>
      </c>
      <c r="E22" s="43">
        <v>-2703200</v>
      </c>
      <c r="F22" s="24">
        <v>-3738876</v>
      </c>
      <c r="G22" s="24">
        <v>-2748362</v>
      </c>
      <c r="H22" s="24">
        <v>-2211199</v>
      </c>
      <c r="I22" s="24">
        <v>0</v>
      </c>
      <c r="J22" s="24" t="s">
        <v>38</v>
      </c>
      <c r="K22" s="24" t="s">
        <v>38</v>
      </c>
      <c r="L22" s="22" t="s">
        <v>38</v>
      </c>
      <c r="M22" s="22" t="s">
        <v>38</v>
      </c>
      <c r="N22" s="22" t="s">
        <v>38</v>
      </c>
      <c r="O22" s="22" t="s">
        <v>38</v>
      </c>
      <c r="P22" s="35" t="s">
        <v>39</v>
      </c>
    </row>
    <row r="23" spans="1:16" x14ac:dyDescent="0.25">
      <c r="A23" s="25" t="s">
        <v>40</v>
      </c>
      <c r="B23" s="42">
        <v>-1037222</v>
      </c>
      <c r="C23" s="43">
        <v>-1091078</v>
      </c>
      <c r="D23" s="43">
        <v>-576761</v>
      </c>
      <c r="E23" s="43">
        <v>-1276029</v>
      </c>
      <c r="F23" s="24">
        <v>-3156051</v>
      </c>
      <c r="G23" s="24">
        <v>-2463402</v>
      </c>
      <c r="H23" s="24">
        <v>-1829429</v>
      </c>
      <c r="I23" s="24">
        <v>0</v>
      </c>
      <c r="J23" s="24" t="s">
        <v>38</v>
      </c>
      <c r="K23" s="24" t="s">
        <v>38</v>
      </c>
      <c r="L23" s="22" t="s">
        <v>38</v>
      </c>
      <c r="M23" s="22" t="s">
        <v>38</v>
      </c>
      <c r="N23" s="22" t="s">
        <v>38</v>
      </c>
      <c r="O23" s="22" t="s">
        <v>38</v>
      </c>
      <c r="P23" s="35" t="s">
        <v>41</v>
      </c>
    </row>
    <row r="24" spans="1:16" x14ac:dyDescent="0.25">
      <c r="A24" s="27" t="s">
        <v>42</v>
      </c>
      <c r="B24" s="46">
        <f t="shared" ref="B24:L24" si="5">+SUM(B19:B23)</f>
        <v>-933969826</v>
      </c>
      <c r="C24" s="46">
        <f t="shared" si="5"/>
        <v>-732146091</v>
      </c>
      <c r="D24" s="46">
        <f t="shared" si="5"/>
        <v>-476914967</v>
      </c>
      <c r="E24" s="46">
        <f t="shared" si="5"/>
        <v>-408759480</v>
      </c>
      <c r="F24" s="46">
        <f t="shared" si="5"/>
        <v>-369123330</v>
      </c>
      <c r="G24" s="46">
        <f t="shared" si="5"/>
        <v>-204709169</v>
      </c>
      <c r="H24" s="46">
        <f t="shared" si="5"/>
        <v>-235569326</v>
      </c>
      <c r="I24" s="46">
        <f t="shared" si="5"/>
        <v>-255448502</v>
      </c>
      <c r="J24" s="46">
        <f t="shared" si="5"/>
        <v>-303825582</v>
      </c>
      <c r="K24" s="46">
        <f t="shared" si="5"/>
        <v>-278635401</v>
      </c>
      <c r="L24" s="46">
        <f t="shared" si="5"/>
        <v>-200509227</v>
      </c>
      <c r="M24" s="46">
        <f t="shared" ref="M24:O24" si="6">+SUM(M19:M23)</f>
        <v>-90091363</v>
      </c>
      <c r="N24" s="46">
        <f t="shared" si="6"/>
        <v>-48490270</v>
      </c>
      <c r="O24" s="46">
        <f t="shared" si="6"/>
        <v>0</v>
      </c>
      <c r="P24" s="27"/>
    </row>
    <row r="25" spans="1:16" x14ac:dyDescent="0.25">
      <c r="A25" s="27" t="s">
        <v>43</v>
      </c>
      <c r="B25" s="46">
        <f>+B12+B24</f>
        <v>-43063543</v>
      </c>
      <c r="C25" s="46">
        <f>+C12+C24</f>
        <v>41369316</v>
      </c>
      <c r="D25" s="46">
        <f>+D12+D24</f>
        <v>-33125175</v>
      </c>
      <c r="E25" s="46">
        <f>+E12+E24</f>
        <v>60263801</v>
      </c>
      <c r="F25" s="46">
        <f t="shared" ref="F25:N25" si="7">+F12+F24</f>
        <v>16915994</v>
      </c>
      <c r="G25" s="46">
        <f t="shared" si="7"/>
        <v>137881683</v>
      </c>
      <c r="H25" s="46">
        <f t="shared" si="7"/>
        <v>110619516</v>
      </c>
      <c r="I25" s="46">
        <f t="shared" si="7"/>
        <v>126684847</v>
      </c>
      <c r="J25" s="46">
        <f t="shared" si="7"/>
        <v>156208100</v>
      </c>
      <c r="K25" s="46">
        <f t="shared" si="7"/>
        <v>223180835</v>
      </c>
      <c r="L25" s="46">
        <f t="shared" si="7"/>
        <v>160826500</v>
      </c>
      <c r="M25" s="46">
        <f t="shared" si="7"/>
        <v>94839881</v>
      </c>
      <c r="N25" s="46">
        <f t="shared" si="7"/>
        <v>17410981</v>
      </c>
      <c r="O25" s="46"/>
      <c r="P25" s="27"/>
    </row>
    <row r="26" spans="1:16" x14ac:dyDescent="0.25">
      <c r="A26" s="21" t="s">
        <v>44</v>
      </c>
      <c r="B26" s="47">
        <v>80489436</v>
      </c>
      <c r="C26" s="23">
        <v>89293212</v>
      </c>
      <c r="D26" s="23">
        <v>104176690</v>
      </c>
      <c r="E26" s="23">
        <v>98779106</v>
      </c>
      <c r="F26" s="22">
        <v>85925589</v>
      </c>
      <c r="G26" s="22">
        <v>79468809</v>
      </c>
      <c r="H26" s="24">
        <v>69222426</v>
      </c>
      <c r="I26" s="24">
        <v>69208257</v>
      </c>
      <c r="J26" s="24">
        <v>73583261</v>
      </c>
      <c r="K26" s="24">
        <v>71400240</v>
      </c>
      <c r="L26" s="24">
        <v>67445697</v>
      </c>
      <c r="M26" s="24">
        <v>64625211</v>
      </c>
      <c r="N26" s="24">
        <v>49604880</v>
      </c>
      <c r="O26" s="24">
        <v>2771225</v>
      </c>
      <c r="P26" s="35" t="s">
        <v>45</v>
      </c>
    </row>
    <row r="27" spans="1:16" x14ac:dyDescent="0.25">
      <c r="A27" s="25" t="s">
        <v>46</v>
      </c>
      <c r="B27" s="47">
        <v>18546904</v>
      </c>
      <c r="C27" s="43"/>
      <c r="D27" s="43"/>
      <c r="E27" s="4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5"/>
    </row>
    <row r="28" spans="1:16" x14ac:dyDescent="0.25">
      <c r="A28" s="25" t="s">
        <v>47</v>
      </c>
      <c r="B28" s="42">
        <v>973433176</v>
      </c>
      <c r="C28" s="43">
        <v>-95822</v>
      </c>
      <c r="D28" s="43">
        <v>-220579</v>
      </c>
      <c r="E28" s="43">
        <v>-84067464</v>
      </c>
      <c r="F28" s="24">
        <v>199105423</v>
      </c>
      <c r="G28" s="24">
        <v>116652853</v>
      </c>
      <c r="H28" s="24">
        <v>33085217</v>
      </c>
      <c r="I28" s="24"/>
      <c r="J28" s="24">
        <v>11214015</v>
      </c>
      <c r="K28" s="24">
        <v>0</v>
      </c>
      <c r="L28" s="24">
        <v>86247</v>
      </c>
      <c r="M28" s="24">
        <v>0</v>
      </c>
      <c r="N28" s="24">
        <v>0</v>
      </c>
      <c r="O28" s="24">
        <v>0</v>
      </c>
      <c r="P28" s="35" t="s">
        <v>48</v>
      </c>
    </row>
    <row r="29" spans="1:16" x14ac:dyDescent="0.25">
      <c r="A29" s="21" t="s">
        <v>49</v>
      </c>
      <c r="B29" s="23">
        <v>219332574</v>
      </c>
      <c r="C29" s="23">
        <v>12286886</v>
      </c>
      <c r="D29" s="23">
        <v>18596729</v>
      </c>
      <c r="E29" s="23">
        <v>32951265</v>
      </c>
      <c r="F29" s="24">
        <v>20419485</v>
      </c>
      <c r="G29" s="24">
        <v>166056</v>
      </c>
      <c r="H29" s="24">
        <v>3710617</v>
      </c>
      <c r="I29" s="24">
        <v>4063753</v>
      </c>
      <c r="J29" s="24">
        <v>213524</v>
      </c>
      <c r="K29" s="24">
        <v>3482347</v>
      </c>
      <c r="L29" s="48">
        <v>1970605</v>
      </c>
      <c r="M29" s="48">
        <v>232168</v>
      </c>
      <c r="N29" s="24">
        <v>700000</v>
      </c>
      <c r="O29" s="24">
        <v>0</v>
      </c>
      <c r="P29" s="35" t="s">
        <v>50</v>
      </c>
    </row>
    <row r="30" spans="1:16" x14ac:dyDescent="0.25">
      <c r="A30" s="25" t="s">
        <v>51</v>
      </c>
      <c r="B30" s="42">
        <v>-324872819</v>
      </c>
      <c r="C30" s="43">
        <v>-211867487</v>
      </c>
      <c r="D30" s="43">
        <v>-168021457</v>
      </c>
      <c r="E30" s="43">
        <v>-125472657</v>
      </c>
      <c r="F30" s="24">
        <v>-105367039</v>
      </c>
      <c r="G30" s="24">
        <v>-98679122</v>
      </c>
      <c r="H30" s="24">
        <v>-115903421</v>
      </c>
      <c r="I30" s="24">
        <v>-139116098</v>
      </c>
      <c r="J30" s="24">
        <v>-133026707</v>
      </c>
      <c r="K30" s="24">
        <v>-145757091</v>
      </c>
      <c r="L30" s="24">
        <v>-108067520</v>
      </c>
      <c r="M30" s="24">
        <v>-70526072</v>
      </c>
      <c r="N30" s="24">
        <v>-28049971</v>
      </c>
      <c r="O30" s="24">
        <v>0</v>
      </c>
      <c r="P30" s="35" t="s">
        <v>52</v>
      </c>
    </row>
    <row r="31" spans="1:16" x14ac:dyDescent="0.25">
      <c r="A31" s="25" t="s">
        <v>53</v>
      </c>
      <c r="B31" s="42">
        <v>-197473895</v>
      </c>
      <c r="C31" s="43">
        <v>-137114172</v>
      </c>
      <c r="D31" s="43">
        <v>-112142541</v>
      </c>
      <c r="E31" s="43">
        <v>-104463183</v>
      </c>
      <c r="F31" s="24">
        <v>-97034606</v>
      </c>
      <c r="G31" s="24">
        <v>-71875939</v>
      </c>
      <c r="H31" s="24">
        <v>-64257682</v>
      </c>
      <c r="I31" s="24">
        <v>-67204444</v>
      </c>
      <c r="J31" s="24">
        <v>-68925083</v>
      </c>
      <c r="K31" s="24">
        <v>-62714743</v>
      </c>
      <c r="L31" s="24">
        <v>-61419171</v>
      </c>
      <c r="M31" s="24">
        <v>-38980803</v>
      </c>
      <c r="N31" s="24">
        <v>-33701694</v>
      </c>
      <c r="O31" s="24">
        <v>-5967786</v>
      </c>
      <c r="P31" s="35" t="s">
        <v>54</v>
      </c>
    </row>
    <row r="32" spans="1:16" x14ac:dyDescent="0.25">
      <c r="A32" s="21" t="s">
        <v>55</v>
      </c>
      <c r="B32" s="42">
        <v>-27214227</v>
      </c>
      <c r="C32" s="49">
        <v>-18893416</v>
      </c>
      <c r="D32" s="49">
        <v>-14813007</v>
      </c>
      <c r="E32" s="49">
        <v>-14545132</v>
      </c>
      <c r="F32" s="22">
        <v>-14138392</v>
      </c>
      <c r="G32" s="22">
        <v>-14916116</v>
      </c>
      <c r="H32" s="24">
        <v>-19555387</v>
      </c>
      <c r="I32" s="24">
        <v>-19831556</v>
      </c>
      <c r="J32" s="24">
        <v>-28080815</v>
      </c>
      <c r="K32" s="24">
        <v>-27701037</v>
      </c>
      <c r="L32" s="24">
        <v>-23288563</v>
      </c>
      <c r="M32" s="24">
        <v>-18217173</v>
      </c>
      <c r="N32" s="24">
        <v>-5177838</v>
      </c>
      <c r="O32" s="24">
        <v>-161967</v>
      </c>
      <c r="P32" s="35" t="s">
        <v>56</v>
      </c>
    </row>
    <row r="33" spans="1:16" x14ac:dyDescent="0.25">
      <c r="A33" s="21" t="s">
        <v>57</v>
      </c>
      <c r="B33" s="42"/>
      <c r="C33" s="49"/>
      <c r="D33" s="49"/>
      <c r="E33" s="49"/>
      <c r="F33" s="22"/>
      <c r="G33" s="22"/>
      <c r="H33" s="24"/>
      <c r="I33" s="24">
        <v>-1726527</v>
      </c>
      <c r="J33" s="24">
        <v>-1587523</v>
      </c>
      <c r="K33" s="24">
        <v>-8173781</v>
      </c>
      <c r="L33" s="24">
        <v>-18511253</v>
      </c>
      <c r="M33" s="24">
        <v>-11462500</v>
      </c>
      <c r="N33" s="24"/>
      <c r="O33" s="24"/>
      <c r="P33" s="35"/>
    </row>
    <row r="34" spans="1:16" x14ac:dyDescent="0.25">
      <c r="A34" s="21" t="s">
        <v>58</v>
      </c>
      <c r="B34" s="42"/>
      <c r="C34" s="49"/>
      <c r="D34" s="49"/>
      <c r="E34" s="49"/>
      <c r="F34" s="22"/>
      <c r="G34" s="22"/>
      <c r="H34" s="24"/>
      <c r="I34" s="24"/>
      <c r="J34" s="24"/>
      <c r="K34" s="24"/>
      <c r="L34" s="24">
        <v>-9789556</v>
      </c>
      <c r="M34" s="24"/>
      <c r="N34" s="24"/>
      <c r="O34" s="24"/>
      <c r="P34" s="35"/>
    </row>
    <row r="35" spans="1:16" x14ac:dyDescent="0.25">
      <c r="A35" s="21" t="s">
        <v>59</v>
      </c>
      <c r="B35" s="42"/>
      <c r="C35" s="49"/>
      <c r="D35" s="49"/>
      <c r="E35" s="49"/>
      <c r="F35" s="22"/>
      <c r="G35" s="22"/>
      <c r="H35" s="24"/>
      <c r="I35" s="24"/>
      <c r="J35" s="24"/>
      <c r="K35" s="24"/>
      <c r="L35" s="24"/>
      <c r="M35" s="24">
        <v>-8646355</v>
      </c>
      <c r="N35" s="24"/>
      <c r="O35" s="24"/>
      <c r="P35" s="35"/>
    </row>
    <row r="36" spans="1:16" ht="24" customHeight="1" x14ac:dyDescent="0.25">
      <c r="A36" s="25" t="s">
        <v>60</v>
      </c>
      <c r="B36" s="47">
        <v>53479437</v>
      </c>
      <c r="C36" s="49">
        <v>-34688036</v>
      </c>
      <c r="D36" s="49">
        <v>6354123</v>
      </c>
      <c r="E36" s="49">
        <v>84612701</v>
      </c>
      <c r="F36" s="22">
        <v>6477668</v>
      </c>
      <c r="G36" s="22">
        <v>-833913</v>
      </c>
      <c r="H36" s="22">
        <v>-838508</v>
      </c>
      <c r="I36" s="22">
        <v>5538373</v>
      </c>
      <c r="J36" s="22">
        <v>-1939955</v>
      </c>
      <c r="K36" s="22">
        <v>-11899320</v>
      </c>
      <c r="L36" s="24">
        <v>4160386</v>
      </c>
      <c r="M36" s="24">
        <v>0</v>
      </c>
      <c r="N36" s="24">
        <v>0</v>
      </c>
      <c r="O36" s="24">
        <v>0</v>
      </c>
      <c r="P36" s="50" t="s">
        <v>61</v>
      </c>
    </row>
    <row r="37" spans="1:16" x14ac:dyDescent="0.25">
      <c r="A37" s="25" t="s">
        <v>62</v>
      </c>
      <c r="B37" s="42">
        <v>-1288079</v>
      </c>
      <c r="C37" s="43"/>
      <c r="D37" s="43"/>
      <c r="E37" s="4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35"/>
    </row>
    <row r="38" spans="1:16" x14ac:dyDescent="0.25">
      <c r="A38" s="25" t="s">
        <v>63</v>
      </c>
      <c r="B38" s="47">
        <v>266906951</v>
      </c>
      <c r="C38" s="43"/>
      <c r="D38" s="43"/>
      <c r="E38" s="4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35"/>
    </row>
    <row r="39" spans="1:16" x14ac:dyDescent="0.25">
      <c r="A39" s="21" t="s">
        <v>64</v>
      </c>
      <c r="B39" s="42">
        <v>-47265884</v>
      </c>
      <c r="C39" s="43">
        <v>64216</v>
      </c>
      <c r="D39" s="43">
        <v>78054</v>
      </c>
      <c r="E39" s="43">
        <v>671129</v>
      </c>
      <c r="F39" s="24">
        <v>-24876923</v>
      </c>
      <c r="G39" s="24">
        <v>-23931772</v>
      </c>
      <c r="H39" s="24">
        <v>-2012789</v>
      </c>
      <c r="I39" s="24">
        <v>29289504</v>
      </c>
      <c r="J39" s="24" t="s">
        <v>38</v>
      </c>
      <c r="K39" s="24">
        <v>-2624292</v>
      </c>
      <c r="L39" s="24">
        <v>0</v>
      </c>
      <c r="M39" s="24">
        <v>-104661</v>
      </c>
      <c r="N39" s="24">
        <v>-744025</v>
      </c>
      <c r="O39" s="24">
        <v>-26660052</v>
      </c>
      <c r="P39" s="35" t="s">
        <v>65</v>
      </c>
    </row>
    <row r="40" spans="1:16" ht="18.75" x14ac:dyDescent="0.4">
      <c r="A40" s="21" t="s">
        <v>66</v>
      </c>
      <c r="B40" s="51" t="s">
        <v>38</v>
      </c>
      <c r="C40" s="51" t="s">
        <v>38</v>
      </c>
      <c r="D40" s="51" t="s">
        <v>38</v>
      </c>
      <c r="E40" s="51" t="s">
        <v>38</v>
      </c>
      <c r="F40" s="52" t="s">
        <v>38</v>
      </c>
      <c r="G40" s="52" t="s">
        <v>38</v>
      </c>
      <c r="H40" s="52" t="s">
        <v>38</v>
      </c>
      <c r="I40" s="52" t="s">
        <v>38</v>
      </c>
      <c r="J40" s="52" t="s">
        <v>38</v>
      </c>
      <c r="K40" s="52">
        <v>0</v>
      </c>
      <c r="L40" s="26">
        <v>0</v>
      </c>
      <c r="M40" s="26">
        <v>0</v>
      </c>
      <c r="N40" s="26">
        <v>0</v>
      </c>
      <c r="O40" s="26">
        <v>-1103124</v>
      </c>
      <c r="P40" s="35" t="s">
        <v>67</v>
      </c>
    </row>
    <row r="41" spans="1:16" ht="21" x14ac:dyDescent="0.55000000000000004">
      <c r="A41" s="36" t="s">
        <v>68</v>
      </c>
      <c r="B41" s="53">
        <f t="shared" ref="B41:O41" si="8">SUM(B26:B40)</f>
        <v>1014073574</v>
      </c>
      <c r="C41" s="53">
        <f t="shared" si="8"/>
        <v>-301014619</v>
      </c>
      <c r="D41" s="53">
        <f t="shared" si="8"/>
        <v>-165991988</v>
      </c>
      <c r="E41" s="53">
        <f t="shared" si="8"/>
        <v>-111534235</v>
      </c>
      <c r="F41" s="53">
        <f t="shared" si="8"/>
        <v>70511205</v>
      </c>
      <c r="G41" s="53">
        <f t="shared" si="8"/>
        <v>-13949144</v>
      </c>
      <c r="H41" s="53">
        <f t="shared" si="8"/>
        <v>-96549527</v>
      </c>
      <c r="I41" s="53">
        <f t="shared" si="8"/>
        <v>-119778738</v>
      </c>
      <c r="J41" s="53">
        <f t="shared" si="8"/>
        <v>-148549283</v>
      </c>
      <c r="K41" s="53">
        <f t="shared" si="8"/>
        <v>-183987677</v>
      </c>
      <c r="L41" s="53">
        <f t="shared" si="8"/>
        <v>-147413128</v>
      </c>
      <c r="M41" s="53">
        <f t="shared" si="8"/>
        <v>-83080185</v>
      </c>
      <c r="N41" s="53">
        <f t="shared" si="8"/>
        <v>-17368648</v>
      </c>
      <c r="O41" s="53">
        <f t="shared" si="8"/>
        <v>-31121704</v>
      </c>
      <c r="P41" s="36" t="s">
        <v>69</v>
      </c>
    </row>
    <row r="42" spans="1:16" x14ac:dyDescent="0.25">
      <c r="A42" s="21"/>
      <c r="B42" s="21"/>
      <c r="C42" s="21"/>
      <c r="D42" s="54"/>
      <c r="E42" s="54"/>
      <c r="F42" s="55"/>
      <c r="G42" s="24"/>
      <c r="H42" s="24"/>
      <c r="I42" s="24"/>
      <c r="J42" s="24"/>
      <c r="K42" s="24"/>
      <c r="L42" s="56"/>
      <c r="M42" s="56"/>
      <c r="N42" s="21"/>
      <c r="O42" s="21"/>
      <c r="P42" s="21"/>
    </row>
    <row r="43" spans="1:16" x14ac:dyDescent="0.25">
      <c r="A43" s="27" t="s">
        <v>70</v>
      </c>
      <c r="B43" s="46">
        <f t="shared" ref="B43:O43" si="9">+B25+B41</f>
        <v>971010031</v>
      </c>
      <c r="C43" s="46">
        <f t="shared" si="9"/>
        <v>-259645303</v>
      </c>
      <c r="D43" s="46">
        <f t="shared" si="9"/>
        <v>-199117163</v>
      </c>
      <c r="E43" s="46">
        <f t="shared" si="9"/>
        <v>-51270434</v>
      </c>
      <c r="F43" s="46">
        <f t="shared" si="9"/>
        <v>87427199</v>
      </c>
      <c r="G43" s="46">
        <f t="shared" si="9"/>
        <v>123932539</v>
      </c>
      <c r="H43" s="46">
        <f t="shared" si="9"/>
        <v>14069989</v>
      </c>
      <c r="I43" s="46">
        <f t="shared" si="9"/>
        <v>6906109</v>
      </c>
      <c r="J43" s="46">
        <f t="shared" si="9"/>
        <v>7658817</v>
      </c>
      <c r="K43" s="46">
        <f t="shared" si="9"/>
        <v>39193158</v>
      </c>
      <c r="L43" s="46">
        <f t="shared" si="9"/>
        <v>13413372</v>
      </c>
      <c r="M43" s="46">
        <f t="shared" si="9"/>
        <v>11759696</v>
      </c>
      <c r="N43" s="46">
        <f t="shared" si="9"/>
        <v>42333</v>
      </c>
      <c r="O43" s="46">
        <f t="shared" si="9"/>
        <v>-31121704</v>
      </c>
      <c r="P43" s="36" t="s">
        <v>71</v>
      </c>
    </row>
    <row r="44" spans="1:16" x14ac:dyDescent="0.25">
      <c r="A44" s="21" t="s">
        <v>72</v>
      </c>
      <c r="B44" s="57">
        <v>0</v>
      </c>
      <c r="C44" s="57">
        <v>11298683</v>
      </c>
      <c r="D44" s="57" t="s">
        <v>38</v>
      </c>
      <c r="E44" s="57" t="s">
        <v>38</v>
      </c>
      <c r="F44" s="22" t="s">
        <v>38</v>
      </c>
      <c r="G44" s="22">
        <v>-1905977</v>
      </c>
      <c r="H44" s="22">
        <v>0</v>
      </c>
      <c r="I44" s="22" t="s">
        <v>38</v>
      </c>
      <c r="J44" s="22">
        <v>-1070566</v>
      </c>
      <c r="K44" s="22">
        <v>-5271962</v>
      </c>
      <c r="L44" s="24">
        <v>-3188802</v>
      </c>
      <c r="M44" s="24">
        <v>-1377851</v>
      </c>
      <c r="N44" s="24">
        <v>24139</v>
      </c>
      <c r="O44" s="24">
        <v>4771900</v>
      </c>
      <c r="P44" s="35" t="s">
        <v>73</v>
      </c>
    </row>
    <row r="45" spans="1:16" ht="18.75" x14ac:dyDescent="0.4">
      <c r="A45" s="58" t="s">
        <v>74</v>
      </c>
      <c r="B45" s="51">
        <v>-6923370</v>
      </c>
      <c r="C45" s="51">
        <v>-1500860</v>
      </c>
      <c r="D45" s="51">
        <v>-3005910</v>
      </c>
      <c r="E45" s="51" t="s">
        <v>38</v>
      </c>
      <c r="F45" s="52">
        <v>-2953172</v>
      </c>
      <c r="G45" s="52">
        <v>-1291922</v>
      </c>
      <c r="H45" s="52">
        <v>-1071625</v>
      </c>
      <c r="I45" s="52" t="s">
        <v>38</v>
      </c>
      <c r="J45" s="52" t="s">
        <v>38</v>
      </c>
      <c r="K45" s="52" t="s">
        <v>38</v>
      </c>
      <c r="L45" s="52" t="s">
        <v>38</v>
      </c>
      <c r="M45" s="52" t="s">
        <v>38</v>
      </c>
      <c r="N45" s="52" t="s">
        <v>38</v>
      </c>
      <c r="O45" s="52" t="s">
        <v>38</v>
      </c>
      <c r="P45" s="35" t="s">
        <v>75</v>
      </c>
    </row>
    <row r="46" spans="1:16" x14ac:dyDescent="0.25">
      <c r="A46" s="36" t="s">
        <v>76</v>
      </c>
      <c r="B46" s="37">
        <f>SUM(B43:B45)</f>
        <v>964086661</v>
      </c>
      <c r="C46" s="37">
        <f>SUM(C43:C45)</f>
        <v>-249847480</v>
      </c>
      <c r="D46" s="37">
        <f t="shared" ref="D46:I46" si="10">SUM(D43:D45)</f>
        <v>-202123073</v>
      </c>
      <c r="E46" s="37">
        <f t="shared" si="10"/>
        <v>-51270434</v>
      </c>
      <c r="F46" s="38">
        <f t="shared" si="10"/>
        <v>84474027</v>
      </c>
      <c r="G46" s="38">
        <f t="shared" si="10"/>
        <v>120734640</v>
      </c>
      <c r="H46" s="38">
        <f t="shared" si="10"/>
        <v>12998364</v>
      </c>
      <c r="I46" s="38">
        <f t="shared" si="10"/>
        <v>6906109</v>
      </c>
      <c r="J46" s="38">
        <f t="shared" ref="J46:O46" si="11">SUM(J43:J44)</f>
        <v>6588251</v>
      </c>
      <c r="K46" s="38">
        <f t="shared" si="11"/>
        <v>33921196</v>
      </c>
      <c r="L46" s="38">
        <f t="shared" si="11"/>
        <v>10224570</v>
      </c>
      <c r="M46" s="38">
        <f t="shared" si="11"/>
        <v>10381845</v>
      </c>
      <c r="N46" s="38">
        <f t="shared" si="11"/>
        <v>66472</v>
      </c>
      <c r="O46" s="38">
        <f t="shared" si="11"/>
        <v>-26349804</v>
      </c>
      <c r="P46" s="36" t="s">
        <v>77</v>
      </c>
    </row>
    <row r="47" spans="1:16" x14ac:dyDescent="0.25">
      <c r="A47" s="59"/>
      <c r="B47" s="59"/>
      <c r="C47" s="59"/>
      <c r="D47" s="60"/>
      <c r="E47" s="60"/>
      <c r="F47" s="61"/>
      <c r="G47" s="24"/>
      <c r="H47" s="24"/>
      <c r="I47" s="24"/>
      <c r="J47" s="24"/>
      <c r="K47" s="24"/>
      <c r="L47" s="62"/>
      <c r="M47" s="62"/>
      <c r="N47" s="62"/>
      <c r="O47" s="21"/>
      <c r="P47" s="59"/>
    </row>
    <row r="48" spans="1:16" s="66" customFormat="1" x14ac:dyDescent="0.25">
      <c r="A48" s="63" t="s">
        <v>78</v>
      </c>
      <c r="B48" s="64">
        <f>+B46/10000000</f>
        <v>96.408666100000005</v>
      </c>
      <c r="C48" s="64">
        <f>+C46/10000000</f>
        <v>-24.984748</v>
      </c>
      <c r="D48" s="64">
        <f>+D46/10000000</f>
        <v>-20.212307299999999</v>
      </c>
      <c r="E48" s="64">
        <f t="shared" ref="E48:I48" si="12">+E46/10000000</f>
        <v>-5.1270433999999998</v>
      </c>
      <c r="F48" s="64">
        <f t="shared" si="12"/>
        <v>8.4474026999999996</v>
      </c>
      <c r="G48" s="64">
        <f t="shared" si="12"/>
        <v>12.073464</v>
      </c>
      <c r="H48" s="64">
        <f t="shared" si="12"/>
        <v>1.2998364</v>
      </c>
      <c r="I48" s="65">
        <f t="shared" si="12"/>
        <v>0.69061090000000003</v>
      </c>
      <c r="J48" s="65">
        <v>3.29</v>
      </c>
      <c r="K48" s="65">
        <v>16.96</v>
      </c>
      <c r="L48" s="65">
        <v>5.1100000000000003</v>
      </c>
      <c r="M48" s="65">
        <v>5.19</v>
      </c>
      <c r="N48" s="65">
        <v>0.03</v>
      </c>
      <c r="O48" s="65">
        <v>-19.609947500000001</v>
      </c>
      <c r="P48" s="63" t="s">
        <v>79</v>
      </c>
    </row>
    <row r="49" spans="1:15" x14ac:dyDescent="0.25">
      <c r="A49" s="66"/>
      <c r="B49" s="66"/>
      <c r="C49" s="66"/>
      <c r="D49" s="67"/>
      <c r="E49" s="67"/>
      <c r="F49" s="68"/>
      <c r="G49" s="66"/>
      <c r="H49" s="66"/>
      <c r="I49" s="66"/>
      <c r="J49" s="66"/>
      <c r="K49" s="66"/>
      <c r="L49" s="66"/>
      <c r="M49" s="66"/>
      <c r="N49" s="66"/>
      <c r="O49" s="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2022-02-02T11:01:41Z</dcterms:created>
  <dcterms:modified xsi:type="dcterms:W3CDTF">2022-02-02T11:02:01Z</dcterms:modified>
</cp:coreProperties>
</file>