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r.Razan\دليل الشركات\WEB Files\"/>
    </mc:Choice>
  </mc:AlternateContent>
  <bookViews>
    <workbookView xWindow="240" yWindow="105" windowWidth="20115" windowHeight="7230"/>
  </bookViews>
  <sheets>
    <sheet name="نسب مالية" sheetId="1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B31" i="1" l="1"/>
  <c r="Q25" i="1"/>
  <c r="V25" i="1" s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Q24" i="1"/>
  <c r="V24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Q23" i="1"/>
  <c r="V23" i="1" s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Q22" i="1"/>
  <c r="V22" i="1" s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Q21" i="1"/>
  <c r="V21" i="1" s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Q20" i="1"/>
  <c r="V20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Q19" i="1"/>
  <c r="V19" i="1" s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Q18" i="1"/>
  <c r="V18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Q17" i="1"/>
  <c r="V17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Q16" i="1"/>
  <c r="V16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Q15" i="1"/>
  <c r="V15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Q14" i="1"/>
  <c r="V14" i="1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Q13" i="1"/>
  <c r="V13" i="1" s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V12" i="1"/>
  <c r="V11" i="1"/>
  <c r="V10" i="1"/>
  <c r="V9" i="1"/>
  <c r="Q8" i="1"/>
  <c r="V8" i="1" s="1"/>
  <c r="P8" i="1"/>
  <c r="O8" i="1"/>
  <c r="O12" i="1" s="1"/>
  <c r="N8" i="1"/>
  <c r="N12" i="1" s="1"/>
  <c r="M8" i="1"/>
  <c r="M12" i="1" s="1"/>
  <c r="L8" i="1"/>
  <c r="L12" i="1" s="1"/>
  <c r="K8" i="1"/>
  <c r="K12" i="1" s="1"/>
  <c r="J8" i="1"/>
  <c r="J12" i="1" s="1"/>
  <c r="I8" i="1"/>
  <c r="I12" i="1" s="1"/>
  <c r="H8" i="1"/>
  <c r="H12" i="1" s="1"/>
  <c r="G8" i="1"/>
  <c r="G12" i="1" s="1"/>
  <c r="F8" i="1"/>
  <c r="F12" i="1" s="1"/>
  <c r="E8" i="1"/>
  <c r="E12" i="1" s="1"/>
  <c r="D8" i="1"/>
  <c r="D12" i="1" s="1"/>
  <c r="C8" i="1"/>
  <c r="C12" i="1" s="1"/>
  <c r="B8" i="1"/>
  <c r="B12" i="1" s="1"/>
  <c r="V7" i="1"/>
  <c r="Q6" i="1"/>
  <c r="V6" i="1" s="1"/>
  <c r="P6" i="1"/>
  <c r="O6" i="1"/>
  <c r="O9" i="1" s="1"/>
  <c r="N6" i="1"/>
  <c r="N9" i="1" s="1"/>
  <c r="M6" i="1"/>
  <c r="M9" i="1" s="1"/>
  <c r="L6" i="1"/>
  <c r="L9" i="1" s="1"/>
  <c r="K6" i="1"/>
  <c r="K9" i="1" s="1"/>
  <c r="J6" i="1"/>
  <c r="J9" i="1" s="1"/>
  <c r="I6" i="1"/>
  <c r="I9" i="1" s="1"/>
  <c r="H6" i="1"/>
  <c r="H9" i="1" s="1"/>
  <c r="G6" i="1"/>
  <c r="G9" i="1" s="1"/>
  <c r="F6" i="1"/>
  <c r="F9" i="1" s="1"/>
  <c r="E6" i="1"/>
  <c r="E9" i="1" s="1"/>
  <c r="D6" i="1"/>
  <c r="D9" i="1" s="1"/>
  <c r="C6" i="1"/>
  <c r="C9" i="1" s="1"/>
  <c r="B6" i="1"/>
  <c r="B9" i="1" s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<sst xmlns="http://schemas.openxmlformats.org/spreadsheetml/2006/main" count="142" uniqueCount="81">
  <si>
    <t>بنك سورية الدولي الإسلامي</t>
  </si>
  <si>
    <t>النسب المالية</t>
  </si>
  <si>
    <t>Financial Ratios</t>
  </si>
  <si>
    <t>بعد تطبيق المعيار رقم 9</t>
  </si>
  <si>
    <t>النسب</t>
  </si>
  <si>
    <t>من3 نيسان وحتى نهاية 2007</t>
  </si>
  <si>
    <t>شرح النسبة</t>
  </si>
  <si>
    <t>% معدل دوران السهم</t>
  </si>
  <si>
    <t>*</t>
  </si>
  <si>
    <t>عدد الأسهم المتداولة / عدد الأسهم</t>
  </si>
  <si>
    <t>Turnover Ratio %</t>
  </si>
  <si>
    <t>عائد السهم الواحد ( ليرة سورية )</t>
  </si>
  <si>
    <t>صافي الأرباح / عدد الأسهم</t>
  </si>
  <si>
    <t>Earnings Per Share (SP)</t>
  </si>
  <si>
    <t>الأرباح الموزعة للسهم الواحد ( ليرة سورية )</t>
  </si>
  <si>
    <t>الأرباح الموزعة / عدد الأسهم</t>
  </si>
  <si>
    <t>Dividend per share (SP)</t>
  </si>
  <si>
    <t>القيمة الدفترية للسهم الواحد ( ليرة سورية )</t>
  </si>
  <si>
    <t>صافي حقوق المساهمين / عدد الأسهم</t>
  </si>
  <si>
    <t>Book Value Per Share (SP)</t>
  </si>
  <si>
    <t>القيمة السوقية الى العائد (مره)</t>
  </si>
  <si>
    <t>القيمة السوقية / العائد</t>
  </si>
  <si>
    <t>Price Earnings Ratio (Times)</t>
  </si>
  <si>
    <t>% الأرباح الموزعة الى القيمة السوقية</t>
  </si>
  <si>
    <t>الربح الموزع للسهم / القيمة السوقية للسهم</t>
  </si>
  <si>
    <t>Dividend Yield %</t>
  </si>
  <si>
    <t>% الأرباح الموزعة للسهم الى عائد السهم</t>
  </si>
  <si>
    <t>الربح الموزع للسهم / عائد السهم</t>
  </si>
  <si>
    <t>Dividend Per Share to Earnings Per Share %</t>
  </si>
  <si>
    <t>القيمة السوقية الى القيمة الدفترية (مره)</t>
  </si>
  <si>
    <t>القيمة السوقية / القيمة الدفترية</t>
  </si>
  <si>
    <t>Price Book Value (Times)</t>
  </si>
  <si>
    <t>العائد على مجموع الموجودات %</t>
  </si>
  <si>
    <t>صافي الربح / مجموع الموجودات</t>
  </si>
  <si>
    <t>Return On Assets %</t>
  </si>
  <si>
    <t>العائد على حقوق المساهمين %</t>
  </si>
  <si>
    <t>صافي الربح / صافي حقوق المساهمين</t>
  </si>
  <si>
    <t>Return On Equity %</t>
  </si>
  <si>
    <t>إجمالي دخل الاستثمارات المشتركة بين المصرف وحسابات الاستثمار المطلقة/ إجمالي الدخل %</t>
  </si>
  <si>
    <t>صافي الفوائد والعمولات / اجمالي الدخل</t>
  </si>
  <si>
    <t>Total income from the investment of the bank and the unrestricted investment accounts    / Total Income%</t>
  </si>
  <si>
    <t>% صافي الربح / اجمالي الدخل</t>
  </si>
  <si>
    <t xml:space="preserve"> صافي الربح / اجمالي الدخل</t>
  </si>
  <si>
    <t>Net Income / Total Income %</t>
  </si>
  <si>
    <t>% اجمالي الدخل / الموجودات</t>
  </si>
  <si>
    <t xml:space="preserve"> اجمالي الدخل / الموجودات</t>
  </si>
  <si>
    <t>Total Income / Tota Assets %</t>
  </si>
  <si>
    <t>% نسبة الملكية</t>
  </si>
  <si>
    <t>حقوق المساهمين / مجموع الموجودات</t>
  </si>
  <si>
    <t>Equity Ratio %</t>
  </si>
  <si>
    <t>% حقوق المساهمين / اجمالي الودائع</t>
  </si>
  <si>
    <t xml:space="preserve"> حقوق المساهمين/ اجمالي الودائع</t>
  </si>
  <si>
    <t>Shareholders Equity / Total Deposits %</t>
  </si>
  <si>
    <t>% معدل المديونية</t>
  </si>
  <si>
    <t>المطلوبات المتداولة / مجموع الموجودات</t>
  </si>
  <si>
    <t>Debt Ratio %</t>
  </si>
  <si>
    <t>% اجمالي الودائع / مجموع الموجودات</t>
  </si>
  <si>
    <t xml:space="preserve"> اجمالي الودائع / مجموع الموجودات</t>
  </si>
  <si>
    <t>Total Deposits / Total  Assets %</t>
  </si>
  <si>
    <t>% صافي التسهيلات / مجموع الموجودات</t>
  </si>
  <si>
    <t>ذمم وارصدة الانشطة التمويلية / مجموع الموجودات</t>
  </si>
  <si>
    <t>Net Credit Facilities to Total Assets %</t>
  </si>
  <si>
    <t>صافي التسهيلات / اجمالي الودائع %</t>
  </si>
  <si>
    <t xml:space="preserve">ذمم وارصدة الانشطة التمويلية / اجمالي الودائع </t>
  </si>
  <si>
    <t>Net Credit Facilities to Total Deposits %</t>
  </si>
  <si>
    <t>% حقوق المساهمين/ صافي التسهيلات</t>
  </si>
  <si>
    <t xml:space="preserve"> حقوق المساهمين/ ذمم وارصدة الانشطة التمويلية</t>
  </si>
  <si>
    <t>Shareholders Equity to Credit Facilities,Net %</t>
  </si>
  <si>
    <t>نسبة السيولة (مره)</t>
  </si>
  <si>
    <t>الموجودات المتداولة / المطاليب المتداولة</t>
  </si>
  <si>
    <t xml:space="preserve">Quick Ratio (Times) </t>
  </si>
  <si>
    <t>تم تعديل القيمة السوقية وإعادة احتساب وسطي عدد الاسهم لفترات المقارنة نظراً لتعديل القيمة الاسمية للسهم من 500 إلى 100 ليرة سورية للسهم الواحد خلال عام 2011</t>
  </si>
  <si>
    <t xml:space="preserve">تم تعديل القيمة الاسمية والدفترية والسوقية وعدد الأسهم للسنوات السابقة نظراً لعملية التجزئة التي تمت في عام 2012 </t>
  </si>
  <si>
    <t xml:space="preserve">The nominal value, book value, par value in addition to the total number of shares for the previous years have been adjusted due to the split process executed in 2012  </t>
  </si>
  <si>
    <t>عدد الأسهم المكتتب بها</t>
  </si>
  <si>
    <t>عدد الأسهم المتداولة</t>
  </si>
  <si>
    <t>القيمة السوقية للسهم</t>
  </si>
  <si>
    <t>القيمة الاسمية للسهم</t>
  </si>
  <si>
    <t>Par Value / Share</t>
  </si>
  <si>
    <t>Market Value/ Share</t>
  </si>
  <si>
    <t>Book Value/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</si>
</sst>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_-* #,##0.00\-;_-* &quot;-&quot;??_-;_-@_-"/>
    <numFmt numFmtId="165" formatCode="_(* #,##0_);_(* \(#,##0\);_(* &quot;-&quot;??_);_(@_)"/>
    <numFmt numFmtId="166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Arabic Transparent"/>
      <charset val="178"/>
    </font>
    <font>
      <b/>
      <sz val="13"/>
      <color rgb="FFFF0000"/>
      <name val="Arabic Transparent"/>
      <charset val="178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b/>
      <sz val="14"/>
      <color theme="1"/>
      <name val="Arabic Transparent"/>
      <charset val="178"/>
    </font>
    <font>
      <b/>
      <sz val="14"/>
      <color indexed="8"/>
      <name val="Arabic Transparent"/>
    </font>
    <font>
      <b/>
      <sz val="13"/>
      <color theme="0"/>
      <name val="Arabic Transparent"/>
      <charset val="178"/>
    </font>
    <font>
      <sz val="14"/>
      <color theme="1"/>
      <name val="Arabic Transparent"/>
      <charset val="178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</cellStyleXfs>
  <cellXfs count="47">
    <xf numFmtId="0" fontId="0" fillId="0" borderId="0" xfId="0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9" fillId="4" borderId="2" xfId="0" applyNumberFormat="1" applyFont="1" applyFill="1" applyBorder="1" applyAlignment="1">
      <alignment horizontal="right" vertical="center" wrapText="1"/>
    </xf>
    <xf numFmtId="0" fontId="9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right" wrapText="1"/>
    </xf>
    <xf numFmtId="10" fontId="5" fillId="0" borderId="3" xfId="2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/>
    </xf>
    <xf numFmtId="10" fontId="5" fillId="0" borderId="3" xfId="2" applyNumberFormat="1" applyFont="1" applyFill="1" applyBorder="1" applyAlignment="1">
      <alignment horizontal="left" wrapText="1"/>
    </xf>
    <xf numFmtId="39" fontId="5" fillId="0" borderId="3" xfId="0" applyNumberFormat="1" applyFont="1" applyFill="1" applyBorder="1" applyAlignment="1">
      <alignment horizontal="center" wrapText="1"/>
    </xf>
    <xf numFmtId="2" fontId="5" fillId="0" borderId="3" xfId="0" applyNumberFormat="1" applyFont="1" applyFill="1" applyBorder="1" applyAlignment="1">
      <alignment horizontal="left" wrapText="1"/>
    </xf>
    <xf numFmtId="39" fontId="5" fillId="0" borderId="0" xfId="0" applyNumberFormat="1" applyFont="1" applyFill="1" applyAlignment="1">
      <alignment horizontal="right"/>
    </xf>
    <xf numFmtId="2" fontId="5" fillId="0" borderId="3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left"/>
    </xf>
    <xf numFmtId="2" fontId="5" fillId="0" borderId="3" xfId="0" applyNumberFormat="1" applyFont="1" applyFill="1" applyBorder="1" applyAlignment="1">
      <alignment horizontal="center" wrapText="1"/>
    </xf>
    <xf numFmtId="10" fontId="5" fillId="0" borderId="3" xfId="2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right" vertical="center" wrapText="1"/>
    </xf>
    <xf numFmtId="10" fontId="5" fillId="5" borderId="3" xfId="2" applyNumberFormat="1" applyFont="1" applyFill="1" applyBorder="1" applyAlignment="1">
      <alignment horizontal="center" wrapText="1"/>
    </xf>
    <xf numFmtId="10" fontId="5" fillId="0" borderId="3" xfId="2" applyNumberFormat="1" applyFont="1" applyFill="1" applyBorder="1" applyAlignment="1">
      <alignment horizontal="left" vertical="center" wrapText="1"/>
    </xf>
    <xf numFmtId="10" fontId="5" fillId="0" borderId="3" xfId="2" applyNumberFormat="1" applyFont="1" applyFill="1" applyBorder="1" applyAlignment="1">
      <alignment horizontal="center" wrapText="1"/>
    </xf>
    <xf numFmtId="9" fontId="5" fillId="0" borderId="3" xfId="2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right" wrapText="1"/>
    </xf>
    <xf numFmtId="10" fontId="5" fillId="5" borderId="3" xfId="2" applyNumberFormat="1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right" wrapText="1"/>
    </xf>
    <xf numFmtId="2" fontId="5" fillId="0" borderId="4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right"/>
    </xf>
    <xf numFmtId="10" fontId="5" fillId="0" borderId="4" xfId="2" applyNumberFormat="1" applyFont="1" applyFill="1" applyBorder="1" applyAlignment="1">
      <alignment horizontal="left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6" borderId="5" xfId="0" applyFont="1" applyFill="1" applyBorder="1" applyAlignment="1">
      <alignment horizontal="right"/>
    </xf>
    <xf numFmtId="0" fontId="5" fillId="6" borderId="5" xfId="1" applyNumberFormat="1" applyFont="1" applyFill="1" applyBorder="1" applyAlignment="1">
      <alignment horizontal="right"/>
    </xf>
    <xf numFmtId="165" fontId="5" fillId="6" borderId="5" xfId="1" applyNumberFormat="1" applyFont="1" applyFill="1" applyBorder="1" applyAlignment="1">
      <alignment horizontal="right"/>
    </xf>
    <xf numFmtId="165" fontId="5" fillId="6" borderId="5" xfId="1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</cellXfs>
  <cellStyles count="44">
    <cellStyle name="Comma" xfId="1" builtinId="3"/>
    <cellStyle name="Comma 2" xfId="3"/>
    <cellStyle name="Comma 2 10" xfId="4"/>
    <cellStyle name="Comma 2 11" xfId="5"/>
    <cellStyle name="Comma 2 12" xfId="6"/>
    <cellStyle name="Comma 2 13" xfId="7"/>
    <cellStyle name="Comma 2 14" xfId="8"/>
    <cellStyle name="Comma 2 15" xfId="9"/>
    <cellStyle name="Comma 2 16" xfId="10"/>
    <cellStyle name="Comma 2 17" xfId="11"/>
    <cellStyle name="Comma 2 18" xfId="12"/>
    <cellStyle name="Comma 2 19" xfId="13"/>
    <cellStyle name="Comma 2 2" xfId="14"/>
    <cellStyle name="Comma 2 2 2" xfId="15"/>
    <cellStyle name="Comma 2 20" xfId="16"/>
    <cellStyle name="Comma 2 21" xfId="17"/>
    <cellStyle name="Comma 2 22" xfId="18"/>
    <cellStyle name="Comma 2 23" xfId="19"/>
    <cellStyle name="Comma 2 24" xfId="20"/>
    <cellStyle name="Comma 2 25" xfId="21"/>
    <cellStyle name="Comma 2 26" xfId="22"/>
    <cellStyle name="Comma 2 27" xfId="23"/>
    <cellStyle name="Comma 2 28" xfId="24"/>
    <cellStyle name="Comma 2 29" xfId="25"/>
    <cellStyle name="Comma 2 3" xfId="26"/>
    <cellStyle name="Comma 2 30" xfId="27"/>
    <cellStyle name="Comma 2 31" xfId="28"/>
    <cellStyle name="Comma 2 32" xfId="29"/>
    <cellStyle name="Comma 2 33" xfId="30"/>
    <cellStyle name="Comma 2 34" xfId="31"/>
    <cellStyle name="Comma 2 4" xfId="32"/>
    <cellStyle name="Comma 2 5" xfId="33"/>
    <cellStyle name="Comma 2 6" xfId="34"/>
    <cellStyle name="Comma 2 7" xfId="35"/>
    <cellStyle name="Comma 2 8" xfId="36"/>
    <cellStyle name="Comma 2 9" xfId="37"/>
    <cellStyle name="Normal" xfId="0" builtinId="0"/>
    <cellStyle name="Normal 2" xfId="38"/>
    <cellStyle name="Normal 3" xfId="39"/>
    <cellStyle name="Normal 4" xfId="40"/>
    <cellStyle name="Normal 5" xfId="41"/>
    <cellStyle name="Normal 6" xfId="42"/>
    <cellStyle name="Normal 7 2" xfId="4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IB-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83;&#1604;&#1610;&#1604;%20&#1575;&#1604;&#1588;&#1585;&#1603;&#1575;&#1578;%202012%20&#1606;&#1607;&#1575;&#1574;&#1610;/&#1605;&#1585;&#1587;&#1604;%20&#1604;&#1604;%20IT/SIIB-2012/BALANC-S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حركة الأسعار"/>
      <sheetName val="بيانات التداول"/>
      <sheetName val="قيم التداول"/>
      <sheetName val="تقرير الملكية "/>
      <sheetName val="معلومات عامة"/>
      <sheetName val="قائمة المركز المالي"/>
      <sheetName val="قائمة الدخل"/>
      <sheetName val="تدفقات نقدية"/>
      <sheetName val="نسب مالية"/>
    </sheetNames>
    <sheetDataSet>
      <sheetData sheetId="0"/>
      <sheetData sheetId="1"/>
      <sheetData sheetId="2"/>
      <sheetData sheetId="3"/>
      <sheetData sheetId="4"/>
      <sheetData sheetId="5">
        <row r="9">
          <cell r="B9">
            <v>970487351679</v>
          </cell>
          <cell r="C9">
            <v>614007124404</v>
          </cell>
          <cell r="D9">
            <v>345992760792</v>
          </cell>
          <cell r="E9">
            <v>121331602599</v>
          </cell>
          <cell r="F9">
            <v>121331602599</v>
          </cell>
          <cell r="G9">
            <v>49249312704</v>
          </cell>
          <cell r="H9">
            <v>32330358600</v>
          </cell>
          <cell r="I9">
            <v>44717146929</v>
          </cell>
          <cell r="J9">
            <v>23280501414</v>
          </cell>
          <cell r="K9">
            <v>19245344033</v>
          </cell>
          <cell r="L9">
            <v>22500281425</v>
          </cell>
          <cell r="M9">
            <v>24970225624</v>
          </cell>
          <cell r="N9">
            <v>32176850787</v>
          </cell>
          <cell r="O9">
            <v>16720908974</v>
          </cell>
          <cell r="P9">
            <v>12202855752</v>
          </cell>
          <cell r="Q9">
            <v>1454446104</v>
          </cell>
        </row>
        <row r="23">
          <cell r="B23">
            <v>2545287640679</v>
          </cell>
          <cell r="C23">
            <v>1329158916347</v>
          </cell>
          <cell r="D23">
            <v>684316015186</v>
          </cell>
          <cell r="E23">
            <v>366177633981</v>
          </cell>
          <cell r="F23">
            <v>366177633981</v>
          </cell>
          <cell r="G23">
            <v>289075626334</v>
          </cell>
          <cell r="H23">
            <v>201288860006</v>
          </cell>
          <cell r="I23">
            <v>131186846839</v>
          </cell>
          <cell r="J23">
            <v>91331861385.929993</v>
          </cell>
          <cell r="K23">
            <v>92089000348</v>
          </cell>
          <cell r="L23">
            <v>87559022160</v>
          </cell>
          <cell r="M23">
            <v>63321816693</v>
          </cell>
          <cell r="N23">
            <v>77484737487</v>
          </cell>
          <cell r="O23">
            <v>63605896873</v>
          </cell>
          <cell r="P23">
            <v>35890645832</v>
          </cell>
          <cell r="Q23">
            <v>11712663799</v>
          </cell>
        </row>
        <row r="26">
          <cell r="B26">
            <v>398640945250</v>
          </cell>
          <cell r="C26">
            <v>212727695717</v>
          </cell>
          <cell r="D26">
            <v>74032892630</v>
          </cell>
          <cell r="E26">
            <v>44025135022</v>
          </cell>
          <cell r="F26">
            <v>44025135022</v>
          </cell>
          <cell r="G26">
            <v>55686371743</v>
          </cell>
          <cell r="H26">
            <v>33068867077</v>
          </cell>
          <cell r="I26">
            <v>12067582460</v>
          </cell>
          <cell r="J26">
            <v>15567311418</v>
          </cell>
          <cell r="K26">
            <v>16571339136</v>
          </cell>
          <cell r="L26">
            <v>31101637407</v>
          </cell>
          <cell r="M26">
            <v>2361469001</v>
          </cell>
          <cell r="N26">
            <v>1229162622</v>
          </cell>
          <cell r="O26">
            <v>3490952645</v>
          </cell>
          <cell r="P26">
            <v>481616937</v>
          </cell>
          <cell r="Q26">
            <v>0</v>
          </cell>
        </row>
        <row r="27">
          <cell r="B27">
            <v>831793131442</v>
          </cell>
          <cell r="C27">
            <v>350751476158</v>
          </cell>
          <cell r="D27">
            <v>140875367216</v>
          </cell>
          <cell r="E27">
            <v>92928902846</v>
          </cell>
          <cell r="F27">
            <v>92928902846</v>
          </cell>
          <cell r="G27">
            <v>68942071835</v>
          </cell>
          <cell r="H27">
            <v>44660013323</v>
          </cell>
          <cell r="I27">
            <v>30002613448</v>
          </cell>
          <cell r="J27">
            <v>15840615176</v>
          </cell>
          <cell r="K27">
            <v>20934109645</v>
          </cell>
          <cell r="L27">
            <v>13481415027</v>
          </cell>
          <cell r="M27">
            <v>8722407604</v>
          </cell>
          <cell r="N27">
            <v>12678012306</v>
          </cell>
          <cell r="O27">
            <v>6036588610</v>
          </cell>
          <cell r="P27">
            <v>5056663463</v>
          </cell>
          <cell r="Q27">
            <v>1008198094</v>
          </cell>
        </row>
        <row r="35">
          <cell r="B35">
            <v>2021331245670</v>
          </cell>
          <cell r="C35">
            <v>1031893013883</v>
          </cell>
          <cell r="D35">
            <v>490326297295</v>
          </cell>
          <cell r="E35">
            <v>194743471782</v>
          </cell>
          <cell r="F35">
            <v>194743471781.50244</v>
          </cell>
          <cell r="G35">
            <v>170262867939</v>
          </cell>
          <cell r="H35">
            <v>120632189761</v>
          </cell>
          <cell r="I35">
            <v>77947914592</v>
          </cell>
          <cell r="J35">
            <v>49088870433.400002</v>
          </cell>
          <cell r="K35">
            <v>51948314354</v>
          </cell>
          <cell r="L35">
            <v>51907712307</v>
          </cell>
          <cell r="M35">
            <v>22339358424</v>
          </cell>
          <cell r="N35">
            <v>17294326667</v>
          </cell>
          <cell r="O35">
            <v>15604481176</v>
          </cell>
          <cell r="P35">
            <v>8693020212</v>
          </cell>
          <cell r="Q35">
            <v>3050490263</v>
          </cell>
        </row>
        <row r="46">
          <cell r="B46">
            <v>15000000000</v>
          </cell>
        </row>
        <row r="55">
          <cell r="B55">
            <v>178036985408</v>
          </cell>
          <cell r="C55">
            <v>84891572421</v>
          </cell>
          <cell r="D55">
            <v>33343129726</v>
          </cell>
          <cell r="E55">
            <v>27527496565</v>
          </cell>
          <cell r="F55">
            <v>27527496565.497559</v>
          </cell>
          <cell r="G55">
            <v>25172850248</v>
          </cell>
          <cell r="H55">
            <v>26762127244</v>
          </cell>
          <cell r="I55">
            <v>15207904903</v>
          </cell>
          <cell r="J55">
            <v>9367698600.75</v>
          </cell>
          <cell r="K55">
            <v>9584258645</v>
          </cell>
          <cell r="L55">
            <v>9386399323</v>
          </cell>
          <cell r="M55">
            <v>8829393955</v>
          </cell>
          <cell r="N55">
            <v>5936197803</v>
          </cell>
          <cell r="O55">
            <v>5180752344</v>
          </cell>
          <cell r="P55">
            <v>4918990043</v>
          </cell>
          <cell r="Q55">
            <v>4784253561</v>
          </cell>
        </row>
        <row r="57">
          <cell r="B57">
            <v>178036985408</v>
          </cell>
          <cell r="C57">
            <v>84891572421</v>
          </cell>
          <cell r="D57">
            <v>33343129726</v>
          </cell>
          <cell r="E57">
            <v>27527496565</v>
          </cell>
          <cell r="F57">
            <v>27527496565.497559</v>
          </cell>
          <cell r="G57">
            <v>25172850248</v>
          </cell>
          <cell r="H57">
            <v>26762127244</v>
          </cell>
          <cell r="I57">
            <v>15207904903</v>
          </cell>
          <cell r="J57">
            <v>9367698600.75</v>
          </cell>
          <cell r="K57">
            <v>9584258645</v>
          </cell>
          <cell r="L57">
            <v>9417349604</v>
          </cell>
          <cell r="M57">
            <v>8858628961</v>
          </cell>
          <cell r="N57">
            <v>5966111259</v>
          </cell>
          <cell r="O57">
            <v>5180752344</v>
          </cell>
          <cell r="P57">
            <v>4918990043</v>
          </cell>
          <cell r="Q57">
            <v>4784253561</v>
          </cell>
        </row>
      </sheetData>
      <sheetData sheetId="6">
        <row r="12">
          <cell r="B12">
            <v>91042930478</v>
          </cell>
          <cell r="C12">
            <v>32490778439</v>
          </cell>
          <cell r="D12">
            <v>19033966321</v>
          </cell>
          <cell r="E12">
            <v>6538465795</v>
          </cell>
          <cell r="F12">
            <v>6538465795</v>
          </cell>
          <cell r="G12">
            <v>5653414458</v>
          </cell>
          <cell r="H12">
            <v>4032937696</v>
          </cell>
          <cell r="I12">
            <v>3181788760</v>
          </cell>
          <cell r="J12">
            <v>1445608640</v>
          </cell>
          <cell r="K12">
            <v>1395089013.3100002</v>
          </cell>
          <cell r="L12">
            <v>2237343890</v>
          </cell>
          <cell r="M12">
            <v>2649567667</v>
          </cell>
          <cell r="N12">
            <v>2258739507</v>
          </cell>
          <cell r="O12">
            <v>1656693571</v>
          </cell>
          <cell r="P12">
            <v>799438979</v>
          </cell>
          <cell r="Q12">
            <v>85245448</v>
          </cell>
        </row>
        <row r="31">
          <cell r="B31">
            <v>147909858682</v>
          </cell>
          <cell r="C31">
            <v>72621961902</v>
          </cell>
          <cell r="D31">
            <v>16529929598</v>
          </cell>
          <cell r="E31">
            <v>8072638578</v>
          </cell>
          <cell r="F31">
            <v>8072638578</v>
          </cell>
          <cell r="G31">
            <v>5210177602</v>
          </cell>
          <cell r="H31">
            <v>13219880254</v>
          </cell>
          <cell r="I31">
            <v>8271431722</v>
          </cell>
          <cell r="J31">
            <v>3642616235</v>
          </cell>
          <cell r="K31">
            <v>4694234251.500001</v>
          </cell>
          <cell r="L31">
            <v>2918540126</v>
          </cell>
          <cell r="M31">
            <v>2554560863</v>
          </cell>
          <cell r="N31">
            <v>1710816790</v>
          </cell>
          <cell r="O31">
            <v>1087636513</v>
          </cell>
          <cell r="P31">
            <v>508669310</v>
          </cell>
          <cell r="Q31">
            <v>-75001808</v>
          </cell>
        </row>
        <row r="44">
          <cell r="B44">
            <v>92428829703</v>
          </cell>
          <cell r="C44">
            <v>50016544812</v>
          </cell>
          <cell r="D44">
            <v>5969451245</v>
          </cell>
          <cell r="E44">
            <v>2363640668</v>
          </cell>
          <cell r="F44">
            <v>2363640668.4975691</v>
          </cell>
          <cell r="G44">
            <v>-1738862604</v>
          </cell>
          <cell r="H44">
            <v>11558069582</v>
          </cell>
          <cell r="I44">
            <v>5845816078</v>
          </cell>
          <cell r="J44">
            <v>-210850364.25</v>
          </cell>
          <cell r="K44">
            <v>193919091.73000127</v>
          </cell>
          <cell r="L44">
            <v>539473150</v>
          </cell>
          <cell r="M44">
            <v>873395821</v>
          </cell>
          <cell r="N44">
            <v>745699771</v>
          </cell>
          <cell r="O44">
            <v>267164718</v>
          </cell>
          <cell r="P44">
            <v>134736482</v>
          </cell>
          <cell r="Q44">
            <v>-215746439</v>
          </cell>
        </row>
        <row r="50">
          <cell r="B50">
            <v>615.81616640666664</v>
          </cell>
          <cell r="C50">
            <v>333.05199120666668</v>
          </cell>
          <cell r="D50">
            <v>39.796341633333334</v>
          </cell>
          <cell r="E50">
            <v>17.251391141354325</v>
          </cell>
          <cell r="F50">
            <v>17.251391144985909</v>
          </cell>
          <cell r="G50">
            <v>-18.88</v>
          </cell>
          <cell r="H50">
            <v>135.99</v>
          </cell>
          <cell r="I50">
            <v>68.78</v>
          </cell>
          <cell r="J50">
            <v>-2.4807659699077549</v>
          </cell>
          <cell r="K50">
            <v>2.2799999999999998</v>
          </cell>
          <cell r="L50">
            <v>6.33</v>
          </cell>
          <cell r="M50">
            <v>11.75</v>
          </cell>
          <cell r="N50">
            <v>12.34</v>
          </cell>
          <cell r="O50">
            <v>24.46</v>
          </cell>
          <cell r="P50">
            <v>13.47</v>
          </cell>
          <cell r="Q50">
            <v>-21.57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قائمة المركز المالي"/>
    </sheetNames>
    <sheetDataSet>
      <sheetData sheetId="0" refreshError="1">
        <row r="10">
          <cell r="C10">
            <v>22500281425</v>
          </cell>
        </row>
        <row r="50">
          <cell r="C50">
            <v>9447376043</v>
          </cell>
          <cell r="D50">
            <v>8829393955</v>
          </cell>
          <cell r="E50">
            <v>5936197803</v>
          </cell>
          <cell r="F50">
            <v>5180752344</v>
          </cell>
          <cell r="G50">
            <v>4918990043</v>
          </cell>
          <cell r="H50">
            <v>4784253561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rightToLeft="1" tabSelected="1" zoomScaleNormal="100" workbookViewId="0">
      <selection activeCell="A31" sqref="A31:XFD34"/>
    </sheetView>
  </sheetViews>
  <sheetFormatPr defaultColWidth="32.7109375" defaultRowHeight="16.5" x14ac:dyDescent="0.25"/>
  <cols>
    <col min="1" max="1" width="37.5703125" style="3" bestFit="1" customWidth="1"/>
    <col min="2" max="2" width="19.7109375" style="3" customWidth="1"/>
    <col min="3" max="6" width="17.42578125" style="3" bestFit="1" customWidth="1"/>
    <col min="7" max="7" width="16" style="3" customWidth="1"/>
    <col min="8" max="8" width="16" style="4" customWidth="1"/>
    <col min="9" max="16" width="16" style="3" customWidth="1"/>
    <col min="17" max="17" width="27.140625" style="3" customWidth="1"/>
    <col min="18" max="18" width="48" style="3" customWidth="1"/>
    <col min="19" max="19" width="64.140625" style="3" bestFit="1" customWidth="1"/>
    <col min="20" max="16384" width="32.7109375" style="3"/>
  </cols>
  <sheetData>
    <row r="1" spans="1:22" ht="18" x14ac:dyDescent="0.25">
      <c r="A1" s="1" t="s">
        <v>0</v>
      </c>
      <c r="B1" s="2"/>
      <c r="E1" s="4"/>
    </row>
    <row r="2" spans="1:22" ht="18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 t="s">
        <v>2</v>
      </c>
    </row>
    <row r="3" spans="1:22" ht="18" x14ac:dyDescent="0.25">
      <c r="A3" s="7"/>
      <c r="B3" s="44" t="s">
        <v>3</v>
      </c>
      <c r="C3" s="44"/>
      <c r="D3" s="44"/>
      <c r="E3" s="44"/>
      <c r="F3" s="7"/>
      <c r="G3" s="7"/>
      <c r="H3" s="8"/>
      <c r="I3" s="7"/>
      <c r="J3" s="7"/>
      <c r="K3" s="7"/>
      <c r="L3" s="7"/>
      <c r="M3" s="7"/>
    </row>
    <row r="4" spans="1:22" ht="28.5" customHeight="1" x14ac:dyDescent="0.25">
      <c r="A4" s="9" t="s">
        <v>4</v>
      </c>
      <c r="B4" s="10">
        <v>2021</v>
      </c>
      <c r="C4" s="10">
        <v>2020</v>
      </c>
      <c r="D4" s="10">
        <v>2019</v>
      </c>
      <c r="E4" s="10">
        <v>2018</v>
      </c>
      <c r="F4" s="10">
        <v>2018</v>
      </c>
      <c r="G4" s="10">
        <v>2017</v>
      </c>
      <c r="H4" s="10">
        <v>2016</v>
      </c>
      <c r="I4" s="10">
        <v>2015</v>
      </c>
      <c r="J4" s="10">
        <v>2014</v>
      </c>
      <c r="K4" s="10">
        <v>2013</v>
      </c>
      <c r="L4" s="10">
        <v>2012</v>
      </c>
      <c r="M4" s="10">
        <v>2011</v>
      </c>
      <c r="N4" s="10">
        <v>2010</v>
      </c>
      <c r="O4" s="10">
        <v>2009</v>
      </c>
      <c r="P4" s="10">
        <v>2008</v>
      </c>
      <c r="Q4" s="10" t="s">
        <v>5</v>
      </c>
      <c r="R4" s="11" t="s">
        <v>6</v>
      </c>
      <c r="S4" s="12" t="s">
        <v>2</v>
      </c>
      <c r="U4" s="3" t="s">
        <v>5</v>
      </c>
    </row>
    <row r="5" spans="1:22" ht="21.75" customHeight="1" x14ac:dyDescent="0.25">
      <c r="A5" s="13" t="s">
        <v>7</v>
      </c>
      <c r="B5" s="14">
        <f t="shared" ref="B5:O5" si="0">B32/B31</f>
        <v>3.5942500000000002E-2</v>
      </c>
      <c r="C5" s="14">
        <f t="shared" si="0"/>
        <v>4.798798E-2</v>
      </c>
      <c r="D5" s="14">
        <f t="shared" si="0"/>
        <v>4.627378E-2</v>
      </c>
      <c r="E5" s="14">
        <f t="shared" si="0"/>
        <v>0.11643188775887425</v>
      </c>
      <c r="F5" s="14">
        <f t="shared" si="0"/>
        <v>0.11643188775887425</v>
      </c>
      <c r="G5" s="14">
        <f t="shared" si="0"/>
        <v>6.0347372366343965E-2</v>
      </c>
      <c r="H5" s="14">
        <f t="shared" si="0"/>
        <v>5.4474738157280808E-2</v>
      </c>
      <c r="I5" s="14">
        <f t="shared" si="0"/>
        <v>1.8531754520201334E-2</v>
      </c>
      <c r="J5" s="14">
        <f t="shared" si="0"/>
        <v>4.3687042730528793E-2</v>
      </c>
      <c r="K5" s="14">
        <f t="shared" si="0"/>
        <v>6.624151380372395E-2</v>
      </c>
      <c r="L5" s="14">
        <f t="shared" si="0"/>
        <v>5.3332481822817329E-2</v>
      </c>
      <c r="M5" s="14">
        <f t="shared" si="0"/>
        <v>9.333176057934281E-2</v>
      </c>
      <c r="N5" s="14">
        <f t="shared" si="0"/>
        <v>3.1933165628513588E-2</v>
      </c>
      <c r="O5" s="14">
        <f t="shared" si="0"/>
        <v>1.646096E-2</v>
      </c>
      <c r="P5" s="14" t="s">
        <v>8</v>
      </c>
      <c r="Q5" s="14" t="s">
        <v>8</v>
      </c>
      <c r="R5" s="15" t="s">
        <v>9</v>
      </c>
      <c r="S5" s="16" t="s">
        <v>10</v>
      </c>
      <c r="U5" s="3" t="s">
        <v>8</v>
      </c>
    </row>
    <row r="6" spans="1:22" x14ac:dyDescent="0.25">
      <c r="A6" s="15" t="s">
        <v>11</v>
      </c>
      <c r="B6" s="17">
        <f>'[1]قائمة الدخل'!B50</f>
        <v>615.81616640666664</v>
      </c>
      <c r="C6" s="17">
        <f>'[1]قائمة الدخل'!C50</f>
        <v>333.05199120666668</v>
      </c>
      <c r="D6" s="17">
        <f>'[1]قائمة الدخل'!D50</f>
        <v>39.796341633333334</v>
      </c>
      <c r="E6" s="17">
        <f>'[1]قائمة الدخل'!E50</f>
        <v>17.251391141354325</v>
      </c>
      <c r="F6" s="17">
        <f>'[1]قائمة الدخل'!F50</f>
        <v>17.251391144985909</v>
      </c>
      <c r="G6" s="17">
        <f>'[1]قائمة الدخل'!G50</f>
        <v>-18.88</v>
      </c>
      <c r="H6" s="17">
        <f>'[1]قائمة الدخل'!H50</f>
        <v>135.99</v>
      </c>
      <c r="I6" s="17">
        <f>'[1]قائمة الدخل'!I50</f>
        <v>68.78</v>
      </c>
      <c r="J6" s="17">
        <f>'[1]قائمة الدخل'!J50</f>
        <v>-2.4807659699077549</v>
      </c>
      <c r="K6" s="17">
        <f>'[1]قائمة الدخل'!K50</f>
        <v>2.2799999999999998</v>
      </c>
      <c r="L6" s="17">
        <f>'[1]قائمة الدخل'!L50</f>
        <v>6.33</v>
      </c>
      <c r="M6" s="17">
        <f>'[1]قائمة الدخل'!M50</f>
        <v>11.75</v>
      </c>
      <c r="N6" s="17">
        <f>'[1]قائمة الدخل'!N50</f>
        <v>12.34</v>
      </c>
      <c r="O6" s="17">
        <f>'[1]قائمة الدخل'!O50</f>
        <v>24.46</v>
      </c>
      <c r="P6" s="17">
        <f>'[1]قائمة الدخل'!P50</f>
        <v>13.47</v>
      </c>
      <c r="Q6" s="17">
        <f>'[1]قائمة الدخل'!Q50</f>
        <v>-21.57</v>
      </c>
      <c r="R6" s="15" t="s">
        <v>12</v>
      </c>
      <c r="S6" s="18" t="s">
        <v>13</v>
      </c>
      <c r="U6" s="3">
        <v>-21.57</v>
      </c>
      <c r="V6" s="19">
        <f>U6-Q6</f>
        <v>0</v>
      </c>
    </row>
    <row r="7" spans="1:22" ht="19.5" customHeight="1" x14ac:dyDescent="0.25">
      <c r="A7" s="13" t="s">
        <v>14</v>
      </c>
      <c r="B7" s="14" t="s">
        <v>8</v>
      </c>
      <c r="C7" s="14" t="s">
        <v>8</v>
      </c>
      <c r="D7" s="14" t="s">
        <v>8</v>
      </c>
      <c r="E7" s="14" t="s">
        <v>8</v>
      </c>
      <c r="F7" s="14" t="s">
        <v>8</v>
      </c>
      <c r="G7" s="14" t="s">
        <v>8</v>
      </c>
      <c r="H7" s="14" t="s">
        <v>8</v>
      </c>
      <c r="I7" s="14" t="s">
        <v>8</v>
      </c>
      <c r="J7" s="14" t="s">
        <v>8</v>
      </c>
      <c r="K7" s="14" t="s">
        <v>8</v>
      </c>
      <c r="L7" s="14" t="s">
        <v>8</v>
      </c>
      <c r="M7" s="14" t="s">
        <v>8</v>
      </c>
      <c r="N7" s="14" t="s">
        <v>8</v>
      </c>
      <c r="O7" s="14" t="s">
        <v>8</v>
      </c>
      <c r="P7" s="14" t="s">
        <v>8</v>
      </c>
      <c r="Q7" s="14" t="s">
        <v>8</v>
      </c>
      <c r="R7" s="15" t="s">
        <v>15</v>
      </c>
      <c r="S7" s="18" t="s">
        <v>16</v>
      </c>
      <c r="U7" s="3" t="s">
        <v>8</v>
      </c>
      <c r="V7" s="19" t="e">
        <f>U7-Q7</f>
        <v>#VALUE!</v>
      </c>
    </row>
    <row r="8" spans="1:22" x14ac:dyDescent="0.25">
      <c r="A8" s="13" t="s">
        <v>17</v>
      </c>
      <c r="B8" s="17">
        <f>'[1]قائمة المركز المالي'!B55/'نسب مالية'!B31</f>
        <v>1186.9132360533333</v>
      </c>
      <c r="C8" s="17">
        <f>'[1]قائمة المركز المالي'!C55/'نسب مالية'!C31</f>
        <v>565.94381613999997</v>
      </c>
      <c r="D8" s="17">
        <f>'[1]قائمة المركز المالي'!D55/'نسب مالية'!D31</f>
        <v>222.28753150666665</v>
      </c>
      <c r="E8" s="17">
        <f>'[1]قائمة المركز المالي'!E55/'نسب مالية'!E31</f>
        <v>200.91362312991927</v>
      </c>
      <c r="F8" s="17">
        <f>'[1]قائمة المركز المالي'!F55/'نسب مالية'!F31</f>
        <v>200.91362313355077</v>
      </c>
      <c r="G8" s="17">
        <f>'[1]قائمة المركز المالي'!G55/'نسب مالية'!G31</f>
        <v>263.26389992611666</v>
      </c>
      <c r="H8" s="17">
        <f>'[1]قائمة المركز المالي'!H55/'نسب مالية'!H31</f>
        <v>314.87057082120458</v>
      </c>
      <c r="I8" s="17">
        <f>'[1]قائمة المركز المالي'!I55/'نسب مالية'!I31</f>
        <v>178.92903856795542</v>
      </c>
      <c r="J8" s="17">
        <f>'[1]قائمة المركز المالي'!J55/'نسب مالية'!J31</f>
        <v>110.21592487048829</v>
      </c>
      <c r="K8" s="17">
        <f>'[1]قائمة المركز المالي'!K55/'نسب مالية'!K31</f>
        <v>112.76386824316434</v>
      </c>
      <c r="L8" s="17">
        <f>'[2]قائمة المركز المالي'!C50/'نسب مالية'!L31</f>
        <v>111.15337208812142</v>
      </c>
      <c r="M8" s="17">
        <f>'[2]قائمة المركز المالي'!D50/'نسب مالية'!M31</f>
        <v>108.83946527827119</v>
      </c>
      <c r="N8" s="17">
        <f>'[2]قائمة المركز المالي'!E50/'نسب مالية'!N31</f>
        <v>108.69406949505358</v>
      </c>
      <c r="O8" s="17">
        <f>'[2]قائمة المركز المالي'!F50/'نسب مالية'!O31</f>
        <v>103.61504687999999</v>
      </c>
      <c r="P8" s="17">
        <f>'[2]قائمة المركز المالي'!G50/'نسب مالية'!P31</f>
        <v>98.379800860000003</v>
      </c>
      <c r="Q8" s="17">
        <f>'[2]قائمة المركز المالي'!H50/'نسب مالية'!Q31</f>
        <v>95.685071219999998</v>
      </c>
      <c r="R8" s="15" t="s">
        <v>18</v>
      </c>
      <c r="S8" s="18" t="s">
        <v>19</v>
      </c>
      <c r="U8" s="3">
        <v>95.685071219999998</v>
      </c>
      <c r="V8" s="19">
        <f t="shared" ref="V8:V25" si="1">U8-Q8</f>
        <v>0</v>
      </c>
    </row>
    <row r="9" spans="1:22" x14ac:dyDescent="0.25">
      <c r="A9" s="15" t="s">
        <v>20</v>
      </c>
      <c r="B9" s="20">
        <f t="shared" ref="B9:O9" si="2">B33/B6</f>
        <v>1.8940879821426087</v>
      </c>
      <c r="C9" s="20">
        <f t="shared" si="2"/>
        <v>2.5199068678716268</v>
      </c>
      <c r="D9" s="20">
        <f t="shared" si="2"/>
        <v>13.102460643348465</v>
      </c>
      <c r="E9" s="20">
        <f t="shared" si="2"/>
        <v>52.488520640481717</v>
      </c>
      <c r="F9" s="20">
        <f t="shared" si="2"/>
        <v>52.488520629432379</v>
      </c>
      <c r="G9" s="20">
        <f t="shared" si="2"/>
        <v>-74.91101694915254</v>
      </c>
      <c r="H9" s="20">
        <f t="shared" si="2"/>
        <v>1.4762850209574232</v>
      </c>
      <c r="I9" s="20">
        <f t="shared" si="2"/>
        <v>1.4258505379470776</v>
      </c>
      <c r="J9" s="20">
        <f t="shared" si="2"/>
        <v>-44.220213164274867</v>
      </c>
      <c r="K9" s="20">
        <f t="shared" si="2"/>
        <v>56.600877192982466</v>
      </c>
      <c r="L9" s="20">
        <f t="shared" si="2"/>
        <v>11.105845181674566</v>
      </c>
      <c r="M9" s="20">
        <f t="shared" si="2"/>
        <v>8.4808510638297872</v>
      </c>
      <c r="N9" s="20">
        <f t="shared" si="2"/>
        <v>25.634197730956242</v>
      </c>
      <c r="O9" s="20">
        <f t="shared" si="2"/>
        <v>8.926655764513491</v>
      </c>
      <c r="P9" s="14" t="s">
        <v>8</v>
      </c>
      <c r="Q9" s="14" t="s">
        <v>8</v>
      </c>
      <c r="R9" s="15" t="s">
        <v>21</v>
      </c>
      <c r="S9" s="18" t="s">
        <v>22</v>
      </c>
      <c r="U9" s="3" t="s">
        <v>8</v>
      </c>
      <c r="V9" s="19" t="e">
        <f t="shared" si="1"/>
        <v>#VALUE!</v>
      </c>
    </row>
    <row r="10" spans="1:22" x14ac:dyDescent="0.25">
      <c r="A10" s="13" t="s">
        <v>23</v>
      </c>
      <c r="B10" s="14" t="s">
        <v>8</v>
      </c>
      <c r="C10" s="14" t="s">
        <v>8</v>
      </c>
      <c r="D10" s="14" t="s">
        <v>8</v>
      </c>
      <c r="E10" s="14" t="s">
        <v>8</v>
      </c>
      <c r="F10" s="14" t="s">
        <v>8</v>
      </c>
      <c r="G10" s="14" t="s">
        <v>8</v>
      </c>
      <c r="H10" s="14" t="s">
        <v>8</v>
      </c>
      <c r="I10" s="14" t="s">
        <v>8</v>
      </c>
      <c r="J10" s="14" t="s">
        <v>8</v>
      </c>
      <c r="K10" s="14" t="s">
        <v>8</v>
      </c>
      <c r="L10" s="14" t="s">
        <v>8</v>
      </c>
      <c r="M10" s="14" t="s">
        <v>8</v>
      </c>
      <c r="N10" s="14" t="s">
        <v>8</v>
      </c>
      <c r="O10" s="14" t="s">
        <v>8</v>
      </c>
      <c r="P10" s="14" t="s">
        <v>8</v>
      </c>
      <c r="Q10" s="14" t="s">
        <v>8</v>
      </c>
      <c r="R10" s="15" t="s">
        <v>24</v>
      </c>
      <c r="S10" s="16" t="s">
        <v>25</v>
      </c>
      <c r="U10" s="3" t="s">
        <v>8</v>
      </c>
      <c r="V10" s="19" t="e">
        <f t="shared" si="1"/>
        <v>#VALUE!</v>
      </c>
    </row>
    <row r="11" spans="1:22" x14ac:dyDescent="0.25">
      <c r="A11" s="13" t="s">
        <v>26</v>
      </c>
      <c r="B11" s="14" t="s">
        <v>8</v>
      </c>
      <c r="C11" s="14" t="s">
        <v>8</v>
      </c>
      <c r="D11" s="14" t="s">
        <v>8</v>
      </c>
      <c r="E11" s="14" t="s">
        <v>8</v>
      </c>
      <c r="F11" s="14" t="s">
        <v>8</v>
      </c>
      <c r="G11" s="14" t="s">
        <v>8</v>
      </c>
      <c r="H11" s="14" t="s">
        <v>8</v>
      </c>
      <c r="I11" s="14" t="s">
        <v>8</v>
      </c>
      <c r="J11" s="14" t="s">
        <v>8</v>
      </c>
      <c r="K11" s="14" t="s">
        <v>8</v>
      </c>
      <c r="L11" s="14" t="s">
        <v>8</v>
      </c>
      <c r="M11" s="14" t="s">
        <v>8</v>
      </c>
      <c r="N11" s="14" t="s">
        <v>8</v>
      </c>
      <c r="O11" s="14" t="s">
        <v>8</v>
      </c>
      <c r="P11" s="14" t="s">
        <v>8</v>
      </c>
      <c r="Q11" s="14" t="s">
        <v>8</v>
      </c>
      <c r="R11" s="15" t="s">
        <v>27</v>
      </c>
      <c r="S11" s="21" t="s">
        <v>28</v>
      </c>
      <c r="U11" s="3" t="s">
        <v>8</v>
      </c>
      <c r="V11" s="19" t="e">
        <f t="shared" si="1"/>
        <v>#VALUE!</v>
      </c>
    </row>
    <row r="12" spans="1:22" x14ac:dyDescent="0.25">
      <c r="A12" s="13" t="s">
        <v>29</v>
      </c>
      <c r="B12" s="22">
        <f t="shared" ref="B12:O12" si="3">B33/B8</f>
        <v>0.98272558142370237</v>
      </c>
      <c r="C12" s="22">
        <f t="shared" si="3"/>
        <v>1.482938723006364</v>
      </c>
      <c r="D12" s="22">
        <f t="shared" si="3"/>
        <v>2.3457456046488225</v>
      </c>
      <c r="E12" s="22">
        <f t="shared" si="3"/>
        <v>4.5069119051945288</v>
      </c>
      <c r="F12" s="22">
        <f t="shared" si="3"/>
        <v>4.5069119051130668</v>
      </c>
      <c r="G12" s="22">
        <f t="shared" si="3"/>
        <v>5.3722519509774029</v>
      </c>
      <c r="H12" s="22">
        <f t="shared" si="3"/>
        <v>0.63759531250063728</v>
      </c>
      <c r="I12" s="22">
        <f t="shared" si="3"/>
        <v>0.54809437744088707</v>
      </c>
      <c r="J12" s="22">
        <f t="shared" si="3"/>
        <v>0.99531896256285524</v>
      </c>
      <c r="K12" s="22">
        <f t="shared" si="3"/>
        <v>1.1444268630596834</v>
      </c>
      <c r="L12" s="22">
        <f t="shared" si="3"/>
        <v>0.63245944481348504</v>
      </c>
      <c r="M12" s="22">
        <f t="shared" si="3"/>
        <v>0.91556862894560931</v>
      </c>
      <c r="N12" s="22">
        <f t="shared" si="3"/>
        <v>2.9102415749959136</v>
      </c>
      <c r="O12" s="22">
        <f t="shared" si="3"/>
        <v>2.107280810796464</v>
      </c>
      <c r="P12" s="14" t="s">
        <v>8</v>
      </c>
      <c r="Q12" s="14" t="s">
        <v>8</v>
      </c>
      <c r="R12" s="15" t="s">
        <v>30</v>
      </c>
      <c r="S12" s="18" t="s">
        <v>31</v>
      </c>
      <c r="U12" s="3" t="s">
        <v>8</v>
      </c>
      <c r="V12" s="19" t="e">
        <f t="shared" si="1"/>
        <v>#VALUE!</v>
      </c>
    </row>
    <row r="13" spans="1:22" x14ac:dyDescent="0.25">
      <c r="A13" s="15" t="s">
        <v>32</v>
      </c>
      <c r="B13" s="23">
        <f>'[1]قائمة الدخل'!B44/'[1]قائمة المركز المالي'!B23</f>
        <v>3.6313707034833595E-2</v>
      </c>
      <c r="C13" s="23">
        <f>'[1]قائمة الدخل'!C44/'[1]قائمة المركز المالي'!C23</f>
        <v>3.7630221786769634E-2</v>
      </c>
      <c r="D13" s="23">
        <f>'[1]قائمة الدخل'!D44/'[1]قائمة المركز المالي'!D23</f>
        <v>8.7232376745961116E-3</v>
      </c>
      <c r="E13" s="23">
        <f>'[1]قائمة الدخل'!E44/'[1]قائمة المركز المالي'!E23</f>
        <v>6.4549017980782605E-3</v>
      </c>
      <c r="F13" s="23">
        <f>'[1]قائمة الدخل'!F44/'[1]قائمة المركز المالي'!F23</f>
        <v>6.4549017994370789E-3</v>
      </c>
      <c r="G13" s="23">
        <f>'[1]قائمة الدخل'!G44/'[1]قائمة المركز المالي'!G23</f>
        <v>-6.0152515314138106E-3</v>
      </c>
      <c r="H13" s="23">
        <f>'[1]قائمة الدخل'!H44/'[1]قائمة المركز المالي'!H23</f>
        <v>5.7420314177622535E-2</v>
      </c>
      <c r="I13" s="23">
        <f>'[1]قائمة الدخل'!I44/'[1]قائمة المركز المالي'!I23</f>
        <v>4.4560992346849529E-2</v>
      </c>
      <c r="J13" s="23">
        <f>'[1]قائمة الدخل'!J44/'[1]قائمة المركز المالي'!J23</f>
        <v>-2.3086178366499631E-3</v>
      </c>
      <c r="K13" s="23">
        <f>'[1]قائمة الدخل'!K44/'[1]قائمة المركز المالي'!K23</f>
        <v>2.1057790941066811E-3</v>
      </c>
      <c r="L13" s="23">
        <f>'[1]قائمة الدخل'!L44/'[1]قائمة المركز المالي'!L23</f>
        <v>6.1612514243729192E-3</v>
      </c>
      <c r="M13" s="23">
        <f>'[1]قائمة الدخل'!M44/'[1]قائمة المركز المالي'!M23</f>
        <v>1.3792968468268075E-2</v>
      </c>
      <c r="N13" s="23">
        <f>'[1]قائمة الدخل'!N44/'[1]قائمة المركز المالي'!N23</f>
        <v>9.6238278038318168E-3</v>
      </c>
      <c r="O13" s="23">
        <f>'[1]قائمة الدخل'!O44/'[1]قائمة المركز المالي'!O23</f>
        <v>4.200313667983329E-3</v>
      </c>
      <c r="P13" s="23">
        <f>'[1]قائمة الدخل'!P44/'[1]قائمة المركز المالي'!P23</f>
        <v>3.7540835188836119E-3</v>
      </c>
      <c r="Q13" s="23">
        <f>'[1]قائمة الدخل'!Q44/'[1]قائمة المركز المالي'!Q23</f>
        <v>-1.8419929292123959E-2</v>
      </c>
      <c r="R13" s="15" t="s">
        <v>33</v>
      </c>
      <c r="S13" s="16" t="s">
        <v>34</v>
      </c>
      <c r="U13" s="3">
        <v>-1.8419929292123959E-2</v>
      </c>
      <c r="V13" s="19">
        <f t="shared" si="1"/>
        <v>0</v>
      </c>
    </row>
    <row r="14" spans="1:22" x14ac:dyDescent="0.25">
      <c r="A14" s="15" t="s">
        <v>35</v>
      </c>
      <c r="B14" s="23">
        <f>'[1]قائمة الدخل'!B44/'[1]قائمة المركز المالي'!B55</f>
        <v>0.51915521649158836</v>
      </c>
      <c r="C14" s="23">
        <f>'[1]قائمة الدخل'!C44/'[1]قائمة المركز المالي'!C55</f>
        <v>0.58918150984357531</v>
      </c>
      <c r="D14" s="23">
        <f>'[1]قائمة الدخل'!D44/'[1]قائمة المركز المالي'!D55</f>
        <v>0.17903092163376602</v>
      </c>
      <c r="E14" s="23">
        <f>'[1]قائمة الدخل'!E44/'[1]قائمة المركز المالي'!E55</f>
        <v>8.5864715754983154E-2</v>
      </c>
      <c r="F14" s="23">
        <f>'[1]قائمة الدخل'!F44/'[1]قائمة المركز المالي'!F55</f>
        <v>8.5864715771506492E-2</v>
      </c>
      <c r="G14" s="23">
        <f>'[1]قائمة الدخل'!G44/'[1]قائمة المركز المالي'!G55</f>
        <v>-6.9076905748412576E-2</v>
      </c>
      <c r="H14" s="23">
        <f>'[1]قائمة الدخل'!H44/'[1]قائمة المركز المالي'!H55</f>
        <v>0.43188157191769161</v>
      </c>
      <c r="I14" s="23">
        <f>'[1]قائمة الدخل'!I44/'[1]قائمة المركز المالي'!I55</f>
        <v>0.3843932556973591</v>
      </c>
      <c r="J14" s="23">
        <f>'[1]قائمة الدخل'!J44/'[1]قائمة المركز المالي'!J55</f>
        <v>-2.2508235291976497E-2</v>
      </c>
      <c r="K14" s="23">
        <f>'[1]قائمة الدخل'!K44/'[1]قائمة المركز المالي'!K55</f>
        <v>2.0233082068498505E-2</v>
      </c>
      <c r="L14" s="23">
        <f>'[1]قائمة الدخل'!L44/'[1]قائمة المركز المالي'!L55</f>
        <v>5.7473918532114851E-2</v>
      </c>
      <c r="M14" s="23">
        <f>'[1]قائمة الدخل'!M44/'[1]قائمة المركز المالي'!M55</f>
        <v>9.8919113299435965E-2</v>
      </c>
      <c r="N14" s="23">
        <f>'[1]قائمة الدخل'!N44/'[1]قائمة المركز المالي'!N55</f>
        <v>0.12561909083001627</v>
      </c>
      <c r="O14" s="23">
        <f>'[1]قائمة الدخل'!O44/'[1]قائمة المركز المالي'!O55</f>
        <v>5.1568710538617481E-2</v>
      </c>
      <c r="P14" s="23">
        <f>'[1]قائمة الدخل'!P44/'[1]قائمة المركز المالي'!P55</f>
        <v>2.7391086548698672E-2</v>
      </c>
      <c r="Q14" s="23">
        <f>'[1]قائمة الدخل'!Q44/'[1]قائمة المركز المالي'!Q55</f>
        <v>-4.5095109665321521E-2</v>
      </c>
      <c r="R14" s="15" t="s">
        <v>36</v>
      </c>
      <c r="S14" s="16" t="s">
        <v>37</v>
      </c>
      <c r="U14" s="3">
        <v>-4.5095109665321521E-2</v>
      </c>
      <c r="V14" s="19">
        <f t="shared" si="1"/>
        <v>0</v>
      </c>
    </row>
    <row r="15" spans="1:22" ht="49.5" x14ac:dyDescent="0.25">
      <c r="A15" s="24" t="s">
        <v>38</v>
      </c>
      <c r="B15" s="25">
        <f>'[1]قائمة الدخل'!B12/'[1]قائمة الدخل'!B31</f>
        <v>0.61552983208332646</v>
      </c>
      <c r="C15" s="25">
        <f>'[1]قائمة الدخل'!C12/'[1]قائمة الدخل'!C31</f>
        <v>0.4473960436767711</v>
      </c>
      <c r="D15" s="25">
        <f>'[1]قائمة الدخل'!D12/'[1]قائمة الدخل'!D31</f>
        <v>1.1514850204385003</v>
      </c>
      <c r="E15" s="25">
        <f>'[1]قائمة الدخل'!E12/'[1]قائمة الدخل'!E31</f>
        <v>0.8099539861500783</v>
      </c>
      <c r="F15" s="25">
        <f>'[1]قائمة الدخل'!F12/'[1]قائمة الدخل'!F31</f>
        <v>0.8099539861500783</v>
      </c>
      <c r="G15" s="25">
        <f>'[1]قائمة الدخل'!G12/'[1]قائمة الدخل'!G31</f>
        <v>1.0850713526214264</v>
      </c>
      <c r="H15" s="25">
        <f>'[1]قائمة الدخل'!H12/'[1]قائمة الدخل'!H31</f>
        <v>0.30506612908083908</v>
      </c>
      <c r="I15" s="25">
        <f>'[1]قائمة الدخل'!I12/'[1]قائمة الدخل'!I31</f>
        <v>0.38467206971402718</v>
      </c>
      <c r="J15" s="25">
        <f>'[1]قائمة الدخل'!J12/'[1]قائمة الدخل'!J31</f>
        <v>0.39685998928734256</v>
      </c>
      <c r="K15" s="25">
        <f>'[1]قائمة الدخل'!K12/'[1]قائمة الدخل'!K31</f>
        <v>0.29719203145096812</v>
      </c>
      <c r="L15" s="25">
        <f>'[1]قائمة الدخل'!L12/'[1]قائمة الدخل'!L31</f>
        <v>0.76659692634289311</v>
      </c>
      <c r="M15" s="25">
        <f>'[1]قائمة الدخل'!M12/'[1]قائمة الدخل'!M31</f>
        <v>1.0371910512589733</v>
      </c>
      <c r="N15" s="25">
        <f>'[1]قائمة الدخل'!N12/'[1]قائمة الدخل'!N31</f>
        <v>1.320269663123893</v>
      </c>
      <c r="O15" s="25">
        <f>'[1]قائمة الدخل'!O12/'[1]قائمة الدخل'!O31</f>
        <v>1.5232051804057078</v>
      </c>
      <c r="P15" s="25">
        <f>'[1]قائمة الدخل'!P12/'[1]قائمة الدخل'!P31</f>
        <v>1.5716280956678907</v>
      </c>
      <c r="Q15" s="25">
        <f>'[1]قائمة الدخل'!Q12/'[1]قائمة الدخل'!Q31</f>
        <v>-1.1365785742125043</v>
      </c>
      <c r="R15" s="15" t="s">
        <v>39</v>
      </c>
      <c r="S15" s="26" t="s">
        <v>40</v>
      </c>
      <c r="U15" s="3">
        <v>-1.1365785742125043</v>
      </c>
      <c r="V15" s="19">
        <f t="shared" si="1"/>
        <v>0</v>
      </c>
    </row>
    <row r="16" spans="1:22" x14ac:dyDescent="0.25">
      <c r="A16" s="13" t="s">
        <v>41</v>
      </c>
      <c r="B16" s="27">
        <f>'[1]قائمة الدخل'!B44/'[1]قائمة الدخل'!B31</f>
        <v>0.62489972288945328</v>
      </c>
      <c r="C16" s="27">
        <f>'[1]قائمة الدخل'!C44/'[1]قائمة الدخل'!C31</f>
        <v>0.68872478107235702</v>
      </c>
      <c r="D16" s="27">
        <f>'[1]قائمة الدخل'!D44/'[1]قائمة الدخل'!D31</f>
        <v>0.36112986504928973</v>
      </c>
      <c r="E16" s="27">
        <f>'[1]قائمة الدخل'!E44/'[1]قائمة الدخل'!E31</f>
        <v>0.29279654293473806</v>
      </c>
      <c r="F16" s="27">
        <f>'[1]قائمة الدخل'!F44/'[1]قائمة الدخل'!F31</f>
        <v>0.29279654299637459</v>
      </c>
      <c r="G16" s="27">
        <f>'[1]قائمة الدخل'!G44/'[1]قائمة الدخل'!G31</f>
        <v>-0.33374344155418295</v>
      </c>
      <c r="H16" s="27">
        <f>'[1]قائمة الدخل'!H44/'[1]قائمة الدخل'!H31</f>
        <v>0.87429457452935866</v>
      </c>
      <c r="I16" s="27">
        <f>'[1]قائمة الدخل'!I44/'[1]قائمة الدخل'!I31</f>
        <v>0.70674778859040188</v>
      </c>
      <c r="J16" s="27">
        <f>'[1]قائمة الدخل'!J44/'[1]قائمة الدخل'!J31</f>
        <v>-5.7884320127947815E-2</v>
      </c>
      <c r="K16" s="27">
        <f>'[1]قائمة الدخل'!K44/'[1]قائمة الدخل'!K31</f>
        <v>4.1310058540013454E-2</v>
      </c>
      <c r="L16" s="27">
        <f>'[1]قائمة الدخل'!L44/'[1]قائمة الدخل'!L31</f>
        <v>0.18484349253726862</v>
      </c>
      <c r="M16" s="27">
        <f>'[1]قائمة الدخل'!M44/'[1]قائمة الدخل'!M31</f>
        <v>0.34189665771920974</v>
      </c>
      <c r="N16" s="27">
        <f>'[1]قائمة الدخل'!N44/'[1]قائمة الدخل'!N31</f>
        <v>0.43587354026377073</v>
      </c>
      <c r="O16" s="27">
        <f>'[1]قائمة الدخل'!O44/'[1]قائمة الدخل'!O31</f>
        <v>0.24563787148252902</v>
      </c>
      <c r="P16" s="27">
        <f>'[1]قائمة الدخل'!P44/'[1]قائمة الدخل'!P31</f>
        <v>0.26488030504533483</v>
      </c>
      <c r="Q16" s="27">
        <f>'[1]قائمة الدخل'!Q44/'[1]قائمة الدخل'!Q31</f>
        <v>2.8765498426384601</v>
      </c>
      <c r="R16" s="13" t="s">
        <v>42</v>
      </c>
      <c r="S16" s="16" t="s">
        <v>43</v>
      </c>
      <c r="U16" s="3">
        <v>2.8765498426384601</v>
      </c>
      <c r="V16" s="19">
        <f t="shared" si="1"/>
        <v>0</v>
      </c>
    </row>
    <row r="17" spans="1:22" x14ac:dyDescent="0.25">
      <c r="A17" s="13" t="s">
        <v>44</v>
      </c>
      <c r="B17" s="28">
        <f>'[1]قائمة الدخل'!B31/'[1]قائمة المركز المالي'!B23</f>
        <v>5.8111254821691764E-2</v>
      </c>
      <c r="C17" s="28">
        <f>'[1]قائمة الدخل'!C31/'[1]قائمة المركز المالي'!C23</f>
        <v>5.4637531305580002E-2</v>
      </c>
      <c r="D17" s="28">
        <f>'[1]قائمة الدخل'!D31/'[1]قائمة المركز المالي'!D23</f>
        <v>2.4155403689488538E-2</v>
      </c>
      <c r="E17" s="28">
        <f>'[1]قائمة الدخل'!E31/'[1]قائمة المركز المالي'!E23</f>
        <v>2.2045689929873949E-2</v>
      </c>
      <c r="F17" s="28">
        <f>'[1]قائمة الدخل'!F31/'[1]قائمة المركز المالي'!F23</f>
        <v>2.2045689929873949E-2</v>
      </c>
      <c r="G17" s="28">
        <f>'[1]قائمة الدخل'!G31/'[1]قائمة المركز المالي'!G23</f>
        <v>1.8023579739580412E-2</v>
      </c>
      <c r="H17" s="28">
        <f>'[1]قائمة الدخل'!H31/'[1]قائمة المركز المالي'!H23</f>
        <v>6.5676164362031469E-2</v>
      </c>
      <c r="I17" s="28">
        <f>'[1]قائمة الدخل'!I31/'[1]قائمة المركز المالي'!I23</f>
        <v>6.3050770113799393E-2</v>
      </c>
      <c r="J17" s="28">
        <f>'[1]قائمة الدخل'!J31/'[1]قائمة المركز المالي'!J23</f>
        <v>3.9883302275071759E-2</v>
      </c>
      <c r="K17" s="28">
        <f>'[1]قائمة الدخل'!K31/'[1]قائمة المركز المالي'!K23</f>
        <v>5.0974972404529431E-2</v>
      </c>
      <c r="L17" s="28">
        <f>'[1]قائمة الدخل'!L31/'[1]قائمة المركز المالي'!L23</f>
        <v>3.3332260388505008E-2</v>
      </c>
      <c r="M17" s="28">
        <f>'[1]قائمة الدخل'!M31/'[1]قائمة المركز المالي'!M23</f>
        <v>4.0342507470768722E-2</v>
      </c>
      <c r="N17" s="27">
        <f>'[1]قائمة الدخل'!N31/'[1]قائمة المركز المالي'!N23</f>
        <v>2.2079403576569286E-2</v>
      </c>
      <c r="O17" s="27">
        <f>'[1]قائمة الدخل'!O31/'[1]قائمة المركز المالي'!O23</f>
        <v>1.7099617590042814E-2</v>
      </c>
      <c r="P17" s="27">
        <f>'[1]قائمة الدخل'!P31/'[1]قائمة المركز المالي'!P23</f>
        <v>1.417275443805115E-2</v>
      </c>
      <c r="Q17" s="27">
        <f>'[1]قائمة الدخل'!Q31/'[1]قائمة المركز المالي'!Q23</f>
        <v>-6.4034799672473717E-3</v>
      </c>
      <c r="R17" s="13" t="s">
        <v>45</v>
      </c>
      <c r="S17" s="16" t="s">
        <v>46</v>
      </c>
      <c r="U17" s="3">
        <v>2.8765498426384601</v>
      </c>
      <c r="V17" s="19">
        <f t="shared" si="1"/>
        <v>2.8829533226057076</v>
      </c>
    </row>
    <row r="18" spans="1:22" x14ac:dyDescent="0.25">
      <c r="A18" s="13" t="s">
        <v>47</v>
      </c>
      <c r="B18" s="27">
        <f>'[1]قائمة المركز المالي'!B57/'[1]قائمة المركز المالي'!B23</f>
        <v>6.9947687861520252E-2</v>
      </c>
      <c r="C18" s="27">
        <f>'[1]قائمة المركز المالي'!C57/'[1]قائمة المركز المالي'!C23</f>
        <v>6.3868640067744606E-2</v>
      </c>
      <c r="D18" s="27">
        <f>'[1]قائمة المركز المالي'!D57/'[1]قائمة المركز المالي'!D23</f>
        <v>4.8724754332889891E-2</v>
      </c>
      <c r="E18" s="27">
        <f>'[1]قائمة المركز المالي'!E57/'[1]قائمة المركز المالي'!E23</f>
        <v>7.5175253785238913E-2</v>
      </c>
      <c r="F18" s="27">
        <f>'[1]قائمة المركز المالي'!F57/'[1]قائمة المركز المالي'!F23</f>
        <v>7.5175253786597701E-2</v>
      </c>
      <c r="G18" s="27">
        <f>'[1]قائمة المركز المالي'!G57/'[1]قائمة المركز المالي'!G23</f>
        <v>8.70805005846986E-2</v>
      </c>
      <c r="H18" s="27">
        <f>'[1]قائمة المركز المالي'!H57/'[1]قائمة المركز المالي'!H23</f>
        <v>0.13295384177347061</v>
      </c>
      <c r="I18" s="27">
        <f>'[1]قائمة المركز المالي'!I57/'[1]قائمة المركز المالي'!I23</f>
        <v>0.11592553117511857</v>
      </c>
      <c r="J18" s="27">
        <f>'[1]قائمة المركز المالي'!J57/'[1]قائمة المركز المالي'!J23</f>
        <v>0.10256769607668512</v>
      </c>
      <c r="K18" s="27">
        <f>'[1]قائمة المركز المالي'!K57/'[1]قائمة المركز المالي'!K23</f>
        <v>0.10407604175071439</v>
      </c>
      <c r="L18" s="27">
        <f>'[1]قائمة المركز المالي'!L57/'[1]قائمة المركز المالي'!L23</f>
        <v>0.10755430304819201</v>
      </c>
      <c r="M18" s="27">
        <f>'[1]قائمة المركز المالي'!M57/'[1]قائمة المركز المالي'!M23</f>
        <v>0.13989852824262525</v>
      </c>
      <c r="N18" s="27">
        <f>'[1]قائمة المركز المالي'!N57/'[1]قائمة المركز المالي'!N23</f>
        <v>7.699724426376181E-2</v>
      </c>
      <c r="O18" s="27">
        <f>'[1]قائمة المركز المالي'!O57/'[1]قائمة المركز المالي'!O23</f>
        <v>8.1450818221213889E-2</v>
      </c>
      <c r="P18" s="27">
        <f>'[1]قائمة المركز المالي'!P57/'[1]قائمة المركز المالي'!P23</f>
        <v>0.1370549325310341</v>
      </c>
      <c r="Q18" s="27">
        <f>'[1]قائمة المركز المالي'!Q57/'[1]قائمة المركز المالي'!Q23</f>
        <v>0.40846844433530727</v>
      </c>
      <c r="R18" s="15" t="s">
        <v>48</v>
      </c>
      <c r="S18" s="16" t="s">
        <v>49</v>
      </c>
      <c r="U18" s="3">
        <v>0.40846844433530727</v>
      </c>
      <c r="V18" s="19">
        <f t="shared" si="1"/>
        <v>0</v>
      </c>
    </row>
    <row r="19" spans="1:22" x14ac:dyDescent="0.25">
      <c r="A19" s="29" t="s">
        <v>50</v>
      </c>
      <c r="B19" s="27">
        <f>'[1]قائمة المركز المالي'!B55/('[1]قائمة المركز المالي'!B26+'[1]قائمة المركز المالي'!B27)</f>
        <v>0.14469445277933884</v>
      </c>
      <c r="C19" s="27">
        <f>'[1]قائمة المركز المالي'!C55/('[1]قائمة المركز المالي'!C26+'[1]قائمة المركز المالي'!C27)</f>
        <v>0.15065609637090902</v>
      </c>
      <c r="D19" s="27">
        <f>'[1]قائمة المركز المالي'!D55/('[1]قائمة المركز المالي'!D26+'[1]قائمة المركز المالي'!D27)</f>
        <v>0.1551505267870727</v>
      </c>
      <c r="E19" s="27">
        <f>'[1]قائمة المركز المالي'!E55/('[1]قائمة المركز المالي'!E26+'[1]قائمة المركز المالي'!E27)</f>
        <v>0.20099806470497603</v>
      </c>
      <c r="F19" s="27">
        <f>'[1]قائمة المركز المالي'!F55/('[1]قائمة المركز المالي'!F26+'[1]قائمة المركز المالي'!F27)</f>
        <v>0.20099806470860906</v>
      </c>
      <c r="G19" s="27">
        <f>'[1]قائمة المركز المالي'!G55/('[1]قائمة المركز المالي'!G26+'[1]قائمة المركز المالي'!G27)</f>
        <v>0.20198318718668193</v>
      </c>
      <c r="H19" s="27">
        <f>'[1]قائمة المركز المالي'!H55/('[1]قائمة المركز المالي'!H26+'[1]قائمة المركز المالي'!H27)</f>
        <v>0.34430094845416043</v>
      </c>
      <c r="I19" s="27">
        <f>'[1]قائمة المركز المالي'!I55/('[1]قائمة المركز المالي'!I26+'[1]قائمة المركز المالي'!I27)</f>
        <v>0.36148880638105346</v>
      </c>
      <c r="J19" s="27">
        <f>'[1]قائمة المركز المالي'!J55/('[1]قائمة المركز المالي'!J26+'[1]قائمة المركز المالي'!J27)</f>
        <v>0.29825905803471769</v>
      </c>
      <c r="K19" s="27">
        <f>'[1]قائمة المركز المالي'!K55/('[1]قائمة المركز المالي'!K26+'[1]قائمة المركز المالي'!K27)</f>
        <v>0.2555430999096675</v>
      </c>
      <c r="L19" s="27">
        <f>'[1]قائمة المركز المالي'!L55/('[1]قائمة المركز المالي'!L26+'[1]قائمة المركز المالي'!L27)</f>
        <v>0.21053738608175085</v>
      </c>
      <c r="M19" s="27">
        <f>'[1]قائمة المركز المالي'!M55/('[1]قائمة المركز المالي'!M26+'[1]قائمة المركز المالي'!M27)</f>
        <v>0.79659800173316708</v>
      </c>
      <c r="N19" s="27">
        <f>'[1]قائمة المركز المالي'!N55/('[1]قائمة المركز المالي'!N26+'[1]قائمة المركز المالي'!N27)</f>
        <v>0.42684426087489274</v>
      </c>
      <c r="O19" s="27">
        <f>'[1]قائمة المركز المالي'!O55/('[1]قائمة المركز المالي'!O26+'[1]قائمة المركز المالي'!O27)</f>
        <v>0.54376593134993467</v>
      </c>
      <c r="P19" s="27">
        <f>'[1]قائمة المركز المالي'!P55/('[1]قائمة المركز المالي'!P26+'[1]قائمة المركز المالي'!P27)</f>
        <v>0.88818002840737353</v>
      </c>
      <c r="Q19" s="27">
        <f>'[1]قائمة المركز المالي'!Q55/('[1]قائمة المركز المالي'!Q26+'[1]قائمة المركز المالي'!Q27)</f>
        <v>4.7453507296553168</v>
      </c>
      <c r="R19" s="13" t="s">
        <v>51</v>
      </c>
      <c r="S19" s="16" t="s">
        <v>52</v>
      </c>
      <c r="U19" s="3">
        <v>4.7453507296553168</v>
      </c>
      <c r="V19" s="19">
        <f t="shared" si="1"/>
        <v>0</v>
      </c>
    </row>
    <row r="20" spans="1:22" x14ac:dyDescent="0.25">
      <c r="A20" s="13" t="s">
        <v>53</v>
      </c>
      <c r="B20" s="27">
        <f>'[1]قائمة المركز المالي'!B35/'[1]قائمة المركز المالي'!B23</f>
        <v>0.79414648991529091</v>
      </c>
      <c r="C20" s="27">
        <f>'[1]قائمة المركز المالي'!C35/'[1]قائمة المركز المالي'!C23</f>
        <v>0.77635036803500357</v>
      </c>
      <c r="D20" s="27">
        <f>'[1]قائمة المركز المالي'!D35/'[1]قائمة المركز المالي'!D23</f>
        <v>0.71652027194150536</v>
      </c>
      <c r="E20" s="27">
        <f>'[1]قائمة المركز المالي'!E35/'[1]قائمة المركز المالي'!E23</f>
        <v>0.53182787180307345</v>
      </c>
      <c r="F20" s="27">
        <f>'[1]قائمة المركز المالي'!F35/'[1]قائمة المركز المالي'!F23</f>
        <v>0.53182787180171465</v>
      </c>
      <c r="G20" s="27">
        <f>'[1]قائمة المركز المالي'!G35/'[1]قائمة المركز المالي'!G23</f>
        <v>0.58899074300465959</v>
      </c>
      <c r="H20" s="27">
        <f>'[1]قائمة المركز المالي'!H35/'[1]قائمة المركز المالي'!H23</f>
        <v>0.599298886969722</v>
      </c>
      <c r="I20" s="27">
        <f>'[1]قائمة المركز المالي'!I35/'[1]قائمة المركز المالي'!I23</f>
        <v>0.5941747703385396</v>
      </c>
      <c r="J20" s="27">
        <f>'[1]قائمة المركز المالي'!J35/'[1]قائمة المركز المالي'!J23</f>
        <v>0.53747804641768004</v>
      </c>
      <c r="K20" s="27">
        <f>'[1]قائمة المركز المالي'!K35/'[1]قائمة المركز المالي'!K23</f>
        <v>0.5641098736840422</v>
      </c>
      <c r="L20" s="27">
        <f>'[1]قائمة المركز المالي'!L35/'[1]قائمة المركز المالي'!L23</f>
        <v>0.59283111010704326</v>
      </c>
      <c r="M20" s="27">
        <f>'[1]قائمة المركز المالي'!M35/'[1]قائمة المركز المالي'!M23</f>
        <v>0.35279086404464349</v>
      </c>
      <c r="N20" s="27">
        <f>'[1]قائمة المركز المالي'!N35/'[1]قائمة المركز المالي'!N23</f>
        <v>0.22319655751433054</v>
      </c>
      <c r="O20" s="27">
        <f>'[1]قائمة المركز المالي'!O35/'[1]قائمة المركز المالي'!O23</f>
        <v>0.245330731003715</v>
      </c>
      <c r="P20" s="27">
        <f>'[1]قائمة المركز المالي'!P35/'[1]قائمة المركز المالي'!P23</f>
        <v>0.24220852008880062</v>
      </c>
      <c r="Q20" s="27">
        <f>'[1]قائمة المركز المالي'!Q35/'[1]قائمة المركز المالي'!Q23</f>
        <v>0.260443765427677</v>
      </c>
      <c r="R20" s="15" t="s">
        <v>54</v>
      </c>
      <c r="S20" s="16" t="s">
        <v>55</v>
      </c>
      <c r="U20" s="3">
        <v>0.260443765427677</v>
      </c>
      <c r="V20" s="19">
        <f t="shared" si="1"/>
        <v>0</v>
      </c>
    </row>
    <row r="21" spans="1:22" x14ac:dyDescent="0.25">
      <c r="A21" s="13" t="s">
        <v>56</v>
      </c>
      <c r="B21" s="27">
        <f>('[1]قائمة المركز المالي'!B26+'[1]قائمة المركز المالي'!B27)/'[1]قائمة المركز المالي'!B23</f>
        <v>0.48341651333511376</v>
      </c>
      <c r="C21" s="27">
        <f>('[1]قائمة المركز المالي'!C26+'[1]قائمة المركز المالي'!C27)/'[1]قائمة المركز المالي'!C23</f>
        <v>0.42393664515575052</v>
      </c>
      <c r="D21" s="27">
        <f>('[1]قائمة المركز المالي'!D26+'[1]قائمة المركز المالي'!D27)/'[1]قائمة المركز المالي'!D23</f>
        <v>0.31404826874844805</v>
      </c>
      <c r="E21" s="27">
        <f>('[1]قائمة المركز المالي'!E26+'[1]قائمة المركز المالي'!E27)/'[1]قائمة المركز المالي'!E23</f>
        <v>0.37400983882894984</v>
      </c>
      <c r="F21" s="27">
        <f>('[1]قائمة المركز المالي'!F26+'[1]قائمة المركز المالي'!F27)/'[1]قائمة المركز المالي'!F23</f>
        <v>0.37400983882894984</v>
      </c>
      <c r="G21" s="27">
        <f>('[1]قائمة المركز المالي'!G26+'[1]قائمة المركز المالي'!G27)/'[1]قائمة المركز المالي'!G23</f>
        <v>0.43112747054642175</v>
      </c>
      <c r="H21" s="27">
        <f>('[1]قائمة المركز المالي'!H26+'[1]قائمة المركز المالي'!H27)/'[1]قائمة المركز المالي'!H23</f>
        <v>0.38615589753791174</v>
      </c>
      <c r="I21" s="27">
        <f>('[1]قائمة المركز المالي'!I26+'[1]قائمة المركز المالي'!I27)/'[1]قائمة المركز المالي'!I23</f>
        <v>0.32068913097386165</v>
      </c>
      <c r="J21" s="27">
        <f>('[1]قائمة المركز المالي'!J26+'[1]قائمة المركز المالي'!J27)/'[1]قائمة المركز المالي'!J23</f>
        <v>0.34388795013476542</v>
      </c>
      <c r="K21" s="27">
        <f>('[1]قائمة المركز المالي'!K26+'[1]قائمة المركز المالي'!K27)/'[1]قائمة المركز المالي'!K23</f>
        <v>0.40727392673683799</v>
      </c>
      <c r="L21" s="27">
        <f>('[1]قائمة المركز المالي'!L26+'[1]قائمة المركز المالي'!L27)/'[1]قائمة المركز المالي'!L23</f>
        <v>0.50917713942181375</v>
      </c>
      <c r="M21" s="27">
        <f>('[1]قائمة المركز المالي'!M26+'[1]قائمة المركز المالي'!M27)/'[1]قائمة المركز المالي'!M23</f>
        <v>0.17504040761713147</v>
      </c>
      <c r="N21" s="27">
        <f>('[1]قائمة المركز المالي'!N26+'[1]قائمة المركز المالي'!N27)/'[1]قائمة المركز المالي'!N23</f>
        <v>0.17948276498108129</v>
      </c>
      <c r="O21" s="27">
        <f>('[1]قائمة المركز المالي'!O26+'[1]قائمة المركز المالي'!O27)/'[1]قائمة المركز المالي'!O23</f>
        <v>0.14979021951413338</v>
      </c>
      <c r="P21" s="27">
        <f>('[1]قائمة المركز المالي'!P26+'[1]قائمة المركز المالي'!P27)/'[1]قائمة المركز المالي'!P23</f>
        <v>0.15430985627631377</v>
      </c>
      <c r="Q21" s="27">
        <f>('[1]قائمة المركز المالي'!Q26+'[1]قائمة المركز المالي'!Q27)/'[1]قائمة المركز المالي'!Q23</f>
        <v>8.60776089283872E-2</v>
      </c>
      <c r="R21" s="13" t="s">
        <v>57</v>
      </c>
      <c r="S21" s="16" t="s">
        <v>58</v>
      </c>
      <c r="U21" s="3">
        <v>8.60776089283872E-2</v>
      </c>
      <c r="V21" s="19">
        <f t="shared" si="1"/>
        <v>0</v>
      </c>
    </row>
    <row r="22" spans="1:22" x14ac:dyDescent="0.25">
      <c r="A22" s="29" t="s">
        <v>59</v>
      </c>
      <c r="B22" s="25">
        <f>'[1]قائمة المركز المالي'!B9/'[1]قائمة المركز المالي'!B23</f>
        <v>0.38128788910478723</v>
      </c>
      <c r="C22" s="25">
        <f>'[1]قائمة المركز المالي'!C9/'[1]قائمة المركز المالي'!C23</f>
        <v>0.4619516273430338</v>
      </c>
      <c r="D22" s="25">
        <f>'[1]قائمة المركز المالي'!D9/'[1]قائمة المركز المالي'!D23</f>
        <v>0.50560377532295175</v>
      </c>
      <c r="E22" s="25">
        <f>'[1]قائمة المركز المالي'!E9/'[1]قائمة المركز المالي'!E23</f>
        <v>0.33134629573060048</v>
      </c>
      <c r="F22" s="25">
        <f>'[1]قائمة المركز المالي'!F9/'[1]قائمة المركز المالي'!F23</f>
        <v>0.33134629573060048</v>
      </c>
      <c r="G22" s="25">
        <f>'[1]قائمة المركز المالي'!G9/'[1]قائمة المركز المالي'!G23</f>
        <v>0.17036826427938617</v>
      </c>
      <c r="H22" s="25">
        <f>'[1]قائمة المركز المالي'!H9/'[1]قائمة المركز المالي'!H23</f>
        <v>0.1606167305981876</v>
      </c>
      <c r="I22" s="25">
        <f>'[1]قائمة المركز المالي'!I9/'[1]قائمة المركز المالي'!I23</f>
        <v>0.34086608533155338</v>
      </c>
      <c r="J22" s="25">
        <f>'[1]قائمة المركز المالي'!J9/'[1]قائمة المركز المالي'!J23</f>
        <v>0.25490010890751919</v>
      </c>
      <c r="K22" s="25">
        <f>'[1]قائمة المركز المالي'!K9/'[1]قائمة المركز المالي'!K23</f>
        <v>0.20898634972985644</v>
      </c>
      <c r="L22" s="25">
        <f>'[1]قائمة المركز المالي'!L9/'[1]قائمة المركز المالي'!L23</f>
        <v>0.25697273530401427</v>
      </c>
      <c r="M22" s="25">
        <f>'[1]قائمة المركز المالي'!M9/'[1]قائمة المركز المالي'!M23</f>
        <v>0.3943384275448365</v>
      </c>
      <c r="N22" s="25">
        <f>'[1]قائمة المركز المالي'!N9/'[1]قائمة المركز المالي'!N23</f>
        <v>0.41526695231300836</v>
      </c>
      <c r="O22" s="25">
        <f>'[1]قائمة المركز المالي'!O9/'[1]قائمة المركز المالي'!O23</f>
        <v>0.26288299978516366</v>
      </c>
      <c r="P22" s="25">
        <f>'[1]قائمة المركز المالي'!P9/'[1]قائمة المركز المالي'!P23</f>
        <v>0.3400010077589623</v>
      </c>
      <c r="Q22" s="25">
        <f>'[1]قائمة المركز المالي'!Q9/'[1]قائمة المركز المالي'!Q23</f>
        <v>0.12417722637306274</v>
      </c>
      <c r="R22" s="29" t="s">
        <v>60</v>
      </c>
      <c r="S22" s="30" t="s">
        <v>61</v>
      </c>
      <c r="U22" s="3">
        <v>0.12417722637306274</v>
      </c>
      <c r="V22" s="19">
        <f t="shared" si="1"/>
        <v>0</v>
      </c>
    </row>
    <row r="23" spans="1:22" x14ac:dyDescent="0.25">
      <c r="A23" s="29" t="s">
        <v>62</v>
      </c>
      <c r="B23" s="25">
        <f>'[1]قائمة المركز المالي'!B9/('[1]قائمة المركز المالي'!B26+'[1]قائمة المركز المالي'!B27)</f>
        <v>0.78873575599282642</v>
      </c>
      <c r="C23" s="25">
        <f>'[1]قائمة المركز المالي'!C9/('[1]قائمة المركز المالي'!C26+'[1]قائمة المركز المالي'!C27)</f>
        <v>1.0896713757153902</v>
      </c>
      <c r="D23" s="25">
        <f>'[1]قائمة المركز المالي'!D9/('[1]قائمة المركز المالي'!D26+'[1]قائمة المركز المالي'!D27)</f>
        <v>1.6099556203187964</v>
      </c>
      <c r="E23" s="25">
        <f>'[1]قائمة المركز المالي'!E9/('[1]قائمة المركز المالي'!E26+'[1]قائمة المركز المالي'!E27)</f>
        <v>0.88592935621177282</v>
      </c>
      <c r="F23" s="25">
        <f>'[1]قائمة المركز المالي'!F9/('[1]قائمة المركز المالي'!F26+'[1]قائمة المركز المالي'!F27)</f>
        <v>0.88592935621177282</v>
      </c>
      <c r="G23" s="25">
        <f>'[1]قائمة المركز المالي'!G9/('[1]قائمة المركز المالي'!G26+'[1]قائمة المركز المالي'!G27)</f>
        <v>0.39516912263432713</v>
      </c>
      <c r="H23" s="25">
        <f>'[1]قائمة المركز المالي'!H9/('[1]قائمة المركز المالي'!H26+'[1]قائمة المركز المالي'!H27)</f>
        <v>0.41593753098751696</v>
      </c>
      <c r="I23" s="25">
        <f>'[1]قائمة المركز المالي'!I9/('[1]قائمة المركز المالي'!I26+'[1]قائمة المركز المالي'!I27)</f>
        <v>1.0629174874010192</v>
      </c>
      <c r="J23" s="25">
        <f>'[1]قائمة المركز المالي'!J9/('[1]قائمة المركز المالي'!J26+'[1]قائمة المركز المالي'!J27)</f>
        <v>0.74123012687018253</v>
      </c>
      <c r="K23" s="25">
        <f>'[1]قائمة المركز المالي'!K9/('[1]قائمة المركز المالي'!K26+'[1]قائمة المركز المالي'!K27)</f>
        <v>0.51313461532953464</v>
      </c>
      <c r="L23" s="25">
        <f>'[1]قائمة المركز المالي'!L9/('[1]قائمة المركز المالي'!L26+'[1]قائمة المركز المالي'!L27)</f>
        <v>0.50468238930721576</v>
      </c>
      <c r="M23" s="25">
        <f>'[1]قائمة المركز المالي'!M9/('[1]قائمة المركز المالي'!M26+'[1]قائمة المركز المالي'!M27)</f>
        <v>2.2528422603275633</v>
      </c>
      <c r="N23" s="25">
        <f>'[1]قائمة المركز المالي'!N9/('[1]قائمة المركز المالي'!N26+'[1]قائمة المركز المالي'!N27)</f>
        <v>2.3136870682640773</v>
      </c>
      <c r="O23" s="25">
        <f>'[1]قائمة المركز المالي'!O9/('[1]قائمة المركز المالي'!O26+'[1]قائمة المركز المالي'!O27)</f>
        <v>1.755007774458595</v>
      </c>
      <c r="P23" s="25">
        <f>'[1]قائمة المركز المالي'!P9/('[1]قائمة المركز المالي'!P26+'[1]قائمة المركز المالي'!P27)</f>
        <v>2.2033654619581919</v>
      </c>
      <c r="Q23" s="25">
        <f>'[1]قائمة المركز المالي'!Q9/('[1]قائمة المركز المالي'!Q26+'[1]قائمة المركز المالي'!Q27)</f>
        <v>1.4426193747595004</v>
      </c>
      <c r="R23" s="29" t="s">
        <v>63</v>
      </c>
      <c r="S23" s="30" t="s">
        <v>64</v>
      </c>
      <c r="U23" s="3">
        <v>1.4426193747595004</v>
      </c>
      <c r="V23" s="19">
        <f t="shared" si="1"/>
        <v>0</v>
      </c>
    </row>
    <row r="24" spans="1:22" x14ac:dyDescent="0.25">
      <c r="A24" s="29" t="s">
        <v>65</v>
      </c>
      <c r="B24" s="25">
        <f>'[1]قائمة المركز المالي'!B55/'[1]قائمة المركز المالي'!B9</f>
        <v>0.18345111360800898</v>
      </c>
      <c r="C24" s="25">
        <f>'[1]قائمة المركز المالي'!C55/'[1]قائمة المركز المالي'!C9</f>
        <v>0.13825828568911466</v>
      </c>
      <c r="D24" s="25">
        <f>'[1]قائمة المركز المالي'!D55/'[1]قائمة المركز المالي'!D9</f>
        <v>9.6369443249839676E-2</v>
      </c>
      <c r="E24" s="25">
        <f>'[1]قائمة المركز المالي'!E55/'[1]قائمة المركز المالي'!E9</f>
        <v>0.22687820794701083</v>
      </c>
      <c r="F24" s="25">
        <f>'[1]قائمة المركز المالي'!F55/'[1]قائمة المركز المالي'!F9</f>
        <v>0.22687820795111163</v>
      </c>
      <c r="G24" s="25">
        <f>'[1]قائمة المركز المالي'!G55/'[1]قائمة المركز المالي'!G9</f>
        <v>0.51113099586373467</v>
      </c>
      <c r="H24" s="25">
        <f>'[1]قائمة المركز المالي'!H55/'[1]قائمة المركز المالي'!H9</f>
        <v>0.8277708136525278</v>
      </c>
      <c r="I24" s="25">
        <f>'[1]قائمة المركز المالي'!I55/'[1]قائمة المركز المالي'!I9</f>
        <v>0.34009112717201012</v>
      </c>
      <c r="J24" s="25">
        <f>'[1]قائمة المركز المالي'!J55/'[1]قائمة المركز المالي'!J9</f>
        <v>0.40238388487271265</v>
      </c>
      <c r="K24" s="25">
        <f>'[1]قائمة المركز المالي'!K55/'[1]قائمة المركز المالي'!K9</f>
        <v>0.49800401741667322</v>
      </c>
      <c r="L24" s="25">
        <f>'[1]قائمة المركز المالي'!L55/'[1]قائمة المركز المالي'!L9</f>
        <v>0.41716808539873629</v>
      </c>
      <c r="M24" s="25">
        <f>'[1]قائمة المركز المالي'!M55/'[1]قائمة المركز المالي'!M9</f>
        <v>0.35359688326218708</v>
      </c>
      <c r="N24" s="25">
        <f>'[1]قائمة المركز المالي'!N55/'[1]قائمة المركز المالي'!N9</f>
        <v>0.18448660008077378</v>
      </c>
      <c r="O24" s="25">
        <f>'[1]قائمة المركز المالي'!O55/'[1]قائمة المركز المالي'!O9</f>
        <v>0.30983676497825302</v>
      </c>
      <c r="P24" s="25">
        <f>'[1]قائمة المركز المالي'!P55/'[1]قائمة المركز المالي'!P9</f>
        <v>0.40310154794657777</v>
      </c>
      <c r="Q24" s="25">
        <f>'[1]قائمة المركز المالي'!Q55/'[1]قائمة المركز المالي'!Q9</f>
        <v>3.289399000652141</v>
      </c>
      <c r="R24" s="29" t="s">
        <v>66</v>
      </c>
      <c r="S24" s="30" t="s">
        <v>67</v>
      </c>
      <c r="U24" s="3">
        <v>3.289399000652141</v>
      </c>
      <c r="V24" s="19">
        <f t="shared" si="1"/>
        <v>0</v>
      </c>
    </row>
    <row r="25" spans="1:22" x14ac:dyDescent="0.25">
      <c r="A25" s="31" t="s">
        <v>68</v>
      </c>
      <c r="B25" s="32">
        <f>'[1]قائمة المركز المالي'!B23/'[1]قائمة المركز المالي'!B35</f>
        <v>1.2592135238256443</v>
      </c>
      <c r="C25" s="32">
        <f>'[1]قائمة المركز المالي'!C23/'[1]قائمة المركز المالي'!C35</f>
        <v>1.2880782198005123</v>
      </c>
      <c r="D25" s="32">
        <f>'[1]قائمة المركز المالي'!D23/'[1]قائمة المركز المالي'!D35</f>
        <v>1.3956339257371873</v>
      </c>
      <c r="E25" s="32">
        <f>'[1]قائمة المركز المالي'!E23/'[1]قائمة المركز المالي'!E35</f>
        <v>1.8803076202261972</v>
      </c>
      <c r="F25" s="32">
        <f>'[1]قائمة المركز المالي'!F23/'[1]قائمة المركز المالي'!F35</f>
        <v>1.8803076202310012</v>
      </c>
      <c r="G25" s="32">
        <f>'[1]قائمة المركز المالي'!G23/'[1]قائمة المركز المالي'!G35</f>
        <v>1.6978195529841951</v>
      </c>
      <c r="H25" s="32">
        <f>'[1]قائمة المركز المالي'!H23/'[1]قائمة المركز المالي'!H35</f>
        <v>1.668616481262583</v>
      </c>
      <c r="I25" s="32">
        <f>'[1]قائمة المركز المالي'!I23/'[1]قائمة المركز المالي'!I35</f>
        <v>1.6830064989636562</v>
      </c>
      <c r="J25" s="32">
        <f>'[1]قائمة المركز المالي'!J23/'[1]قائمة المركز المالي'!J35</f>
        <v>1.8605411079858116</v>
      </c>
      <c r="K25" s="32">
        <f>'[1]قائمة المركز المالي'!K23/'[1]قائمة المركز المالي'!K35</f>
        <v>1.7727043022120541</v>
      </c>
      <c r="L25" s="32">
        <f>'[1]قائمة المركز المالي'!L23/'[1]قائمة المركز المالي'!L35</f>
        <v>1.6868210573824933</v>
      </c>
      <c r="M25" s="32">
        <f>'[1]قائمة المركز المالي'!M23/'[1]قائمة المركز المالي'!M35</f>
        <v>2.8345405222099407</v>
      </c>
      <c r="N25" s="32">
        <f>'[1]قائمة المركز المالي'!N23/'[1]قائمة المركز المالي'!N35</f>
        <v>4.4803558403260499</v>
      </c>
      <c r="O25" s="32">
        <f>'[1]قائمة المركز المالي'!O23/'[1]قائمة المركز المالي'!O35</f>
        <v>4.0761301933464553</v>
      </c>
      <c r="P25" s="32">
        <f>'[1]قائمة المركز المالي'!P23/'[1]قائمة المركز المالي'!P35</f>
        <v>4.1286739196183984</v>
      </c>
      <c r="Q25" s="32">
        <f>'[1]قائمة المركز المالي'!Q23/'[1]قائمة المركز المالي'!Q35</f>
        <v>3.8396004540860913</v>
      </c>
      <c r="R25" s="33" t="s">
        <v>69</v>
      </c>
      <c r="S25" s="34" t="s">
        <v>70</v>
      </c>
      <c r="U25" s="3">
        <v>3.8396004540860913</v>
      </c>
      <c r="V25" s="19">
        <f t="shared" si="1"/>
        <v>0</v>
      </c>
    </row>
    <row r="27" spans="1:22" x14ac:dyDescent="0.25">
      <c r="A27" s="35" t="s">
        <v>71</v>
      </c>
      <c r="B27" s="35"/>
      <c r="C27" s="35"/>
      <c r="D27" s="35"/>
      <c r="E27" s="35"/>
      <c r="F27" s="35"/>
      <c r="G27" s="35"/>
      <c r="H27" s="36"/>
      <c r="I27" s="35"/>
      <c r="J27" s="35"/>
      <c r="K27" s="35"/>
    </row>
    <row r="28" spans="1:22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</row>
    <row r="29" spans="1:22" x14ac:dyDescent="0.25">
      <c r="A29" s="46" t="s">
        <v>72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</row>
    <row r="30" spans="1:22" ht="37.5" customHeight="1" x14ac:dyDescent="0.25">
      <c r="A30" s="45" t="s">
        <v>73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</row>
    <row r="31" spans="1:22" ht="21.75" hidden="1" customHeight="1" x14ac:dyDescent="0.25">
      <c r="A31" s="37" t="s">
        <v>74</v>
      </c>
      <c r="B31" s="38">
        <f>'[1]قائمة المركز المالي'!B46/'نسب مالية'!B34</f>
        <v>150000000</v>
      </c>
      <c r="C31" s="39">
        <v>150000000</v>
      </c>
      <c r="D31" s="39">
        <v>150000000</v>
      </c>
      <c r="E31" s="39">
        <v>137011598</v>
      </c>
      <c r="F31" s="39">
        <v>137011598</v>
      </c>
      <c r="G31" s="39">
        <v>95618314</v>
      </c>
      <c r="H31" s="40">
        <v>84994057</v>
      </c>
      <c r="I31" s="40">
        <v>84994057</v>
      </c>
      <c r="J31" s="40">
        <v>84994057</v>
      </c>
      <c r="K31" s="40">
        <v>84994057</v>
      </c>
      <c r="L31" s="40">
        <v>84994057</v>
      </c>
      <c r="M31" s="40">
        <v>81123092</v>
      </c>
      <c r="N31" s="40">
        <v>54613815</v>
      </c>
      <c r="O31" s="40">
        <v>50000000</v>
      </c>
      <c r="P31" s="39">
        <v>50000000</v>
      </c>
      <c r="Q31" s="39">
        <v>50000000</v>
      </c>
      <c r="U31" s="3">
        <v>50000000</v>
      </c>
    </row>
    <row r="32" spans="1:22" ht="24" hidden="1" customHeight="1" x14ac:dyDescent="0.25">
      <c r="A32" s="37" t="s">
        <v>75</v>
      </c>
      <c r="B32" s="39">
        <v>5391375</v>
      </c>
      <c r="C32" s="39">
        <v>7198197</v>
      </c>
      <c r="D32" s="39">
        <v>6941067</v>
      </c>
      <c r="E32" s="39">
        <v>15952519</v>
      </c>
      <c r="F32" s="39">
        <v>15952519</v>
      </c>
      <c r="G32" s="39">
        <v>5770314</v>
      </c>
      <c r="H32" s="39">
        <v>4630029</v>
      </c>
      <c r="I32" s="39">
        <v>1575089</v>
      </c>
      <c r="J32" s="39">
        <v>3713139</v>
      </c>
      <c r="K32" s="39">
        <v>5630135</v>
      </c>
      <c r="L32" s="39">
        <v>4532944</v>
      </c>
      <c r="M32" s="39">
        <v>7571361</v>
      </c>
      <c r="N32" s="39">
        <v>1743992</v>
      </c>
      <c r="O32" s="39">
        <v>823048</v>
      </c>
      <c r="P32" s="39">
        <v>0</v>
      </c>
      <c r="Q32" s="39">
        <v>0</v>
      </c>
      <c r="U32" s="3">
        <v>0</v>
      </c>
    </row>
    <row r="33" spans="1:21" ht="21" hidden="1" customHeight="1" x14ac:dyDescent="0.25">
      <c r="A33" s="37" t="s">
        <v>76</v>
      </c>
      <c r="B33" s="39">
        <v>1166.4100000000001</v>
      </c>
      <c r="C33" s="39">
        <v>839.26</v>
      </c>
      <c r="D33" s="39">
        <v>521.42999999999995</v>
      </c>
      <c r="E33" s="39">
        <v>905.5</v>
      </c>
      <c r="F33" s="39">
        <v>905.5</v>
      </c>
      <c r="G33" s="39">
        <v>1414.32</v>
      </c>
      <c r="H33" s="39">
        <v>200.76</v>
      </c>
      <c r="I33" s="39">
        <v>98.07</v>
      </c>
      <c r="J33" s="39">
        <v>109.7</v>
      </c>
      <c r="K33" s="39">
        <v>129.05000000000001</v>
      </c>
      <c r="L33" s="39">
        <v>70.3</v>
      </c>
      <c r="M33" s="39">
        <v>99.65</v>
      </c>
      <c r="N33" s="39">
        <v>316.32600000000002</v>
      </c>
      <c r="O33" s="39">
        <v>218.346</v>
      </c>
      <c r="P33" s="39">
        <v>0</v>
      </c>
      <c r="Q33" s="39">
        <v>0</v>
      </c>
      <c r="U33" s="3">
        <v>0</v>
      </c>
    </row>
    <row r="34" spans="1:21" ht="29.25" hidden="1" customHeight="1" x14ac:dyDescent="0.25">
      <c r="A34" s="37" t="s">
        <v>77</v>
      </c>
      <c r="B34" s="39">
        <v>100</v>
      </c>
      <c r="C34" s="39">
        <v>100</v>
      </c>
      <c r="D34" s="39">
        <v>100</v>
      </c>
      <c r="E34" s="39">
        <v>100</v>
      </c>
      <c r="F34" s="39">
        <v>100</v>
      </c>
      <c r="G34" s="39">
        <v>100</v>
      </c>
      <c r="H34" s="39">
        <v>100</v>
      </c>
      <c r="I34" s="39">
        <v>100</v>
      </c>
      <c r="J34" s="39">
        <v>100</v>
      </c>
      <c r="K34" s="39">
        <v>100</v>
      </c>
      <c r="L34" s="39">
        <v>100</v>
      </c>
      <c r="M34" s="39">
        <v>100</v>
      </c>
      <c r="N34" s="39">
        <v>100</v>
      </c>
      <c r="O34" s="39">
        <v>100</v>
      </c>
      <c r="P34" s="39">
        <v>100</v>
      </c>
      <c r="Q34" s="39">
        <v>100</v>
      </c>
      <c r="U34" s="3">
        <v>100</v>
      </c>
    </row>
    <row r="37" spans="1:21" ht="11.25" customHeight="1" x14ac:dyDescent="0.25">
      <c r="A37" s="41"/>
      <c r="B37" s="41"/>
      <c r="C37" s="41"/>
      <c r="D37" s="41"/>
      <c r="E37" s="41"/>
      <c r="F37" s="41"/>
      <c r="G37" s="41"/>
      <c r="H37" s="42"/>
      <c r="I37" s="41"/>
      <c r="J37" s="41"/>
      <c r="K37" s="41"/>
    </row>
    <row r="41" spans="1:21" ht="15" customHeight="1" x14ac:dyDescent="0.25"/>
    <row r="53" spans="19:19" ht="18" x14ac:dyDescent="0.25">
      <c r="S53" s="43" t="s">
        <v>78</v>
      </c>
    </row>
    <row r="54" spans="19:19" ht="18" x14ac:dyDescent="0.25">
      <c r="S54" s="43" t="s">
        <v>79</v>
      </c>
    </row>
    <row r="55" spans="19:19" ht="18" x14ac:dyDescent="0.25">
      <c r="S55" s="43" t="s">
        <v>80</v>
      </c>
    </row>
  </sheetData>
  <mergeCells count="4">
    <mergeCell ref="B3:E3"/>
    <mergeCell ref="A28:T28"/>
    <mergeCell ref="A29:O29"/>
    <mergeCell ref="A30:T30"/>
  </mergeCells>
  <pageMargins left="0.15748031496062992" right="0.28999999999999998" top="0.17" bottom="0.37" header="0.18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نسب مالية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Razan Alsharif</cp:lastModifiedBy>
  <dcterms:created xsi:type="dcterms:W3CDTF">2022-12-01T11:00:53Z</dcterms:created>
  <dcterms:modified xsi:type="dcterms:W3CDTF">2022-12-04T09:50:55Z</dcterms:modified>
</cp:coreProperties>
</file>